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ikos\Dropbox\Projects\NGA 2023\Modeling\"/>
    </mc:Choice>
  </mc:AlternateContent>
  <xr:revisionPtr revIDLastSave="0" documentId="13_ncr:1_{F8557C07-102B-470A-BABD-1EAC222A18B9}" xr6:coauthVersionLast="36" xr6:coauthVersionMax="47" xr10:uidLastSave="{00000000-0000-0000-0000-000000000000}"/>
  <bookViews>
    <workbookView xWindow="-120" yWindow="-120" windowWidth="29040" windowHeight="15720" tabRatio="637" xr2:uid="{00000000-000D-0000-FFFF-FFFF00000000}"/>
  </bookViews>
  <sheets>
    <sheet name="Parameters" sheetId="12" r:id="rId1"/>
    <sheet name="Αγορά 3α_Summary" sheetId="8" r:id="rId2"/>
    <sheet name="Αγορά 3β_Summary" sheetId="3" r:id="rId3"/>
    <sheet name="L2 WAP - SVC &amp; SVO" sheetId="14" r:id="rId4"/>
    <sheet name="Ο.Κ.ΣΥ.Α - Συνεγκατάσταση" sheetId="13" r:id="rId5"/>
    <sheet name="PIA" sheetId="18" r:id="rId6"/>
    <sheet name="Multiple_requests" sheetId="15" r:id="rId7"/>
    <sheet name="Bulk_requests" sheetId="17" r:id="rId8"/>
  </sheets>
  <definedNames>
    <definedName name="_xlnm._FilterDatabase" localSheetId="3" hidden="1">'L2 WAP - SVC &amp; SVO'!$A$2:$W$10</definedName>
    <definedName name="_xlnm._FilterDatabase" localSheetId="5" hidden="1">PIA!$A$2:$W$9</definedName>
    <definedName name="_xlnm._FilterDatabase" localSheetId="1" hidden="1">'Αγορά 3α_Summary'!$A$2:$W$111</definedName>
    <definedName name="_xlnm._FilterDatabase" localSheetId="2" hidden="1">'Αγορά 3β_Summary'!$A$2:$W$61</definedName>
    <definedName name="_xlnm._FilterDatabase" localSheetId="4" hidden="1">'Ο.Κ.ΣΥ.Α - Συνεγκατάσταση'!$A$2:$AG$154</definedName>
    <definedName name="Overhead_Common">Parameters!$B$1</definedName>
    <definedName name="solver_adj" localSheetId="7" hidden="1">Bulk_requests!#REF!</definedName>
    <definedName name="solver_adj" localSheetId="6" hidden="1">Multiple_requests!#REF!</definedName>
    <definedName name="solver_cvg" localSheetId="7" hidden="1">"0,0001"</definedName>
    <definedName name="solver_cvg" localSheetId="6" hidden="1">"0,0001"</definedName>
    <definedName name="solver_drv" localSheetId="7" hidden="1">1</definedName>
    <definedName name="solver_drv" localSheetId="6" hidden="1">1</definedName>
    <definedName name="solver_eng" localSheetId="7" hidden="1">1</definedName>
    <definedName name="solver_eng" localSheetId="6" hidden="1">1</definedName>
    <definedName name="solver_est" localSheetId="7" hidden="1">1</definedName>
    <definedName name="solver_est" localSheetId="6" hidden="1">1</definedName>
    <definedName name="solver_itr" localSheetId="7" hidden="1">2147483647</definedName>
    <definedName name="solver_itr" localSheetId="6" hidden="1">2147483647</definedName>
    <definedName name="solver_mip" localSheetId="7" hidden="1">2147483647</definedName>
    <definedName name="solver_mip" localSheetId="6" hidden="1">2147483647</definedName>
    <definedName name="solver_mni" localSheetId="7" hidden="1">30</definedName>
    <definedName name="solver_mni" localSheetId="6" hidden="1">30</definedName>
    <definedName name="solver_mrt" localSheetId="7" hidden="1">"0,075"</definedName>
    <definedName name="solver_mrt" localSheetId="6" hidden="1">"0,075"</definedName>
    <definedName name="solver_msl" localSheetId="7" hidden="1">2</definedName>
    <definedName name="solver_msl" localSheetId="6" hidden="1">2</definedName>
    <definedName name="solver_neg" localSheetId="7" hidden="1">1</definedName>
    <definedName name="solver_neg" localSheetId="6" hidden="1">1</definedName>
    <definedName name="solver_nod" localSheetId="7" hidden="1">2147483647</definedName>
    <definedName name="solver_nod" localSheetId="6" hidden="1">2147483647</definedName>
    <definedName name="solver_num" localSheetId="7" hidden="1">0</definedName>
    <definedName name="solver_num" localSheetId="6" hidden="1">0</definedName>
    <definedName name="solver_nwt" localSheetId="7" hidden="1">1</definedName>
    <definedName name="solver_nwt" localSheetId="6" hidden="1">1</definedName>
    <definedName name="solver_opt" localSheetId="7" hidden="1">Bulk_requests!#REF!</definedName>
    <definedName name="solver_opt" localSheetId="6" hidden="1">Multiple_requests!#REF!</definedName>
    <definedName name="solver_pre" localSheetId="7" hidden="1">"0,000001"</definedName>
    <definedName name="solver_pre" localSheetId="6" hidden="1">"0,000001"</definedName>
    <definedName name="solver_rbv" localSheetId="7" hidden="1">1</definedName>
    <definedName name="solver_rbv" localSheetId="6" hidden="1">1</definedName>
    <definedName name="solver_rlx" localSheetId="7" hidden="1">2</definedName>
    <definedName name="solver_rlx" localSheetId="6" hidden="1">2</definedName>
    <definedName name="solver_rsd" localSheetId="7" hidden="1">0</definedName>
    <definedName name="solver_rsd" localSheetId="6" hidden="1">0</definedName>
    <definedName name="solver_scl" localSheetId="7" hidden="1">1</definedName>
    <definedName name="solver_scl" localSheetId="6" hidden="1">1</definedName>
    <definedName name="solver_sho" localSheetId="7" hidden="1">2</definedName>
    <definedName name="solver_sho" localSheetId="6" hidden="1">2</definedName>
    <definedName name="solver_ssz" localSheetId="7" hidden="1">100</definedName>
    <definedName name="solver_ssz" localSheetId="6" hidden="1">100</definedName>
    <definedName name="solver_tim" localSheetId="7" hidden="1">2147483647</definedName>
    <definedName name="solver_tim" localSheetId="6" hidden="1">2147483647</definedName>
    <definedName name="solver_tol" localSheetId="7" hidden="1">0.01</definedName>
    <definedName name="solver_tol" localSheetId="6" hidden="1">0.01</definedName>
    <definedName name="solver_typ" localSheetId="7" hidden="1">3</definedName>
    <definedName name="solver_typ" localSheetId="6" hidden="1">3</definedName>
    <definedName name="solver_val" localSheetId="7" hidden="1">0</definedName>
    <definedName name="solver_val" localSheetId="6" hidden="1">0</definedName>
    <definedName name="solver_ver" localSheetId="7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9" i="13" l="1"/>
  <c r="Y48" i="13"/>
  <c r="Y47" i="13"/>
  <c r="Y46" i="13"/>
  <c r="Y45" i="13"/>
  <c r="Y44" i="13"/>
  <c r="Y43" i="13"/>
  <c r="Y42" i="13"/>
  <c r="Z4" i="8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Z5" i="8"/>
  <c r="AA5" i="8"/>
  <c r="AB5" i="8" s="1"/>
  <c r="AC5" i="8" s="1"/>
  <c r="AD5" i="8" s="1"/>
  <c r="AE5" i="8" s="1"/>
  <c r="AF5" i="8" s="1"/>
  <c r="AG5" i="8" s="1"/>
  <c r="AH5" i="8" s="1"/>
  <c r="AI5" i="8" s="1"/>
  <c r="AJ5" i="8" s="1"/>
  <c r="AK5" i="8" s="1"/>
  <c r="Z6" i="8"/>
  <c r="AA6" i="8" s="1"/>
  <c r="AB6" i="8" s="1"/>
  <c r="AC6" i="8" s="1"/>
  <c r="AD6" i="8" s="1"/>
  <c r="AE6" i="8" s="1"/>
  <c r="AF6" i="8" s="1"/>
  <c r="AG6" i="8" s="1"/>
  <c r="AH6" i="8" s="1"/>
  <c r="AI6" i="8" s="1"/>
  <c r="AJ6" i="8" s="1"/>
  <c r="AK6" i="8" s="1"/>
  <c r="Z7" i="8"/>
  <c r="AA7" i="8" s="1"/>
  <c r="AB7" i="8" s="1"/>
  <c r="AC7" i="8" s="1"/>
  <c r="AD7" i="8" s="1"/>
  <c r="AE7" i="8" s="1"/>
  <c r="AF7" i="8" s="1"/>
  <c r="AG7" i="8" s="1"/>
  <c r="AH7" i="8" s="1"/>
  <c r="AI7" i="8" s="1"/>
  <c r="AJ7" i="8" s="1"/>
  <c r="AK7" i="8" s="1"/>
  <c r="Z8" i="8"/>
  <c r="AA8" i="8" s="1"/>
  <c r="AB8" i="8" s="1"/>
  <c r="AC8" i="8" s="1"/>
  <c r="AD8" i="8" s="1"/>
  <c r="AE8" i="8" s="1"/>
  <c r="AF8" i="8" s="1"/>
  <c r="AG8" i="8" s="1"/>
  <c r="AH8" i="8" s="1"/>
  <c r="AI8" i="8" s="1"/>
  <c r="AJ8" i="8" s="1"/>
  <c r="AK8" i="8" s="1"/>
  <c r="Z9" i="8"/>
  <c r="AA9" i="8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Z10" i="8"/>
  <c r="AA10" i="8" s="1"/>
  <c r="AB10" i="8" s="1"/>
  <c r="AC10" i="8" s="1"/>
  <c r="AD10" i="8" s="1"/>
  <c r="AE10" i="8" s="1"/>
  <c r="AF10" i="8" s="1"/>
  <c r="AG10" i="8" s="1"/>
  <c r="AH10" i="8" s="1"/>
  <c r="AI10" i="8" s="1"/>
  <c r="AJ10" i="8" s="1"/>
  <c r="AK10" i="8" s="1"/>
  <c r="Z11" i="8"/>
  <c r="AA11" i="8" s="1"/>
  <c r="AB11" i="8" s="1"/>
  <c r="AC11" i="8" s="1"/>
  <c r="AD11" i="8" s="1"/>
  <c r="AE11" i="8" s="1"/>
  <c r="AF11" i="8" s="1"/>
  <c r="AG11" i="8" s="1"/>
  <c r="AH11" i="8"/>
  <c r="AI11" i="8" s="1"/>
  <c r="AJ11" i="8" s="1"/>
  <c r="AK11" i="8" s="1"/>
  <c r="Z12" i="8"/>
  <c r="AA12" i="8" s="1"/>
  <c r="AB12" i="8" s="1"/>
  <c r="AC12" i="8" s="1"/>
  <c r="AD12" i="8" s="1"/>
  <c r="AE12" i="8" s="1"/>
  <c r="AF12" i="8" s="1"/>
  <c r="AG12" i="8" s="1"/>
  <c r="AH12" i="8" s="1"/>
  <c r="AI12" i="8" s="1"/>
  <c r="AJ12" i="8" s="1"/>
  <c r="AK12" i="8" s="1"/>
  <c r="Z13" i="8"/>
  <c r="AA13" i="8"/>
  <c r="AB13" i="8" s="1"/>
  <c r="AC13" i="8" s="1"/>
  <c r="AD13" i="8" s="1"/>
  <c r="AE13" i="8" s="1"/>
  <c r="AF13" i="8" s="1"/>
  <c r="AG13" i="8" s="1"/>
  <c r="AH13" i="8" s="1"/>
  <c r="AI13" i="8" s="1"/>
  <c r="AJ13" i="8" s="1"/>
  <c r="AK13" i="8" s="1"/>
  <c r="Z14" i="8"/>
  <c r="AA14" i="8" s="1"/>
  <c r="AB14" i="8" s="1"/>
  <c r="AC14" i="8" s="1"/>
  <c r="AD14" i="8" s="1"/>
  <c r="AE14" i="8"/>
  <c r="AF14" i="8" s="1"/>
  <c r="AG14" i="8" s="1"/>
  <c r="AH14" i="8" s="1"/>
  <c r="AI14" i="8" s="1"/>
  <c r="AJ14" i="8" s="1"/>
  <c r="AK14" i="8" s="1"/>
  <c r="Z15" i="8"/>
  <c r="AA15" i="8" s="1"/>
  <c r="AB15" i="8" s="1"/>
  <c r="AC15" i="8" s="1"/>
  <c r="AD15" i="8" s="1"/>
  <c r="AE15" i="8" s="1"/>
  <c r="AF15" i="8" s="1"/>
  <c r="AG15" i="8" s="1"/>
  <c r="AH15" i="8" s="1"/>
  <c r="AI15" i="8"/>
  <c r="AJ15" i="8" s="1"/>
  <c r="AK15" i="8" s="1"/>
  <c r="Z16" i="8"/>
  <c r="AA16" i="8" s="1"/>
  <c r="AB16" i="8" s="1"/>
  <c r="AC16" i="8" s="1"/>
  <c r="AD16" i="8" s="1"/>
  <c r="AE16" i="8" s="1"/>
  <c r="AF16" i="8" s="1"/>
  <c r="AG16" i="8" s="1"/>
  <c r="AH16" i="8" s="1"/>
  <c r="AI16" i="8" s="1"/>
  <c r="AJ16" i="8" s="1"/>
  <c r="AK16" i="8" s="1"/>
  <c r="Z17" i="8"/>
  <c r="AA17" i="8" s="1"/>
  <c r="AB17" i="8" s="1"/>
  <c r="AC17" i="8" s="1"/>
  <c r="AD17" i="8" s="1"/>
  <c r="AE17" i="8" s="1"/>
  <c r="AF17" i="8" s="1"/>
  <c r="AG17" i="8" s="1"/>
  <c r="AH17" i="8" s="1"/>
  <c r="AI17" i="8" s="1"/>
  <c r="AJ17" i="8" s="1"/>
  <c r="AK17" i="8" s="1"/>
  <c r="Z18" i="8"/>
  <c r="AA18" i="8" s="1"/>
  <c r="AB18" i="8" s="1"/>
  <c r="AC18" i="8" s="1"/>
  <c r="AD18" i="8" s="1"/>
  <c r="AE18" i="8" s="1"/>
  <c r="AF18" i="8" s="1"/>
  <c r="AG18" i="8" s="1"/>
  <c r="AH18" i="8" s="1"/>
  <c r="AI18" i="8" s="1"/>
  <c r="AJ18" i="8" s="1"/>
  <c r="AK18" i="8" s="1"/>
  <c r="Z19" i="8"/>
  <c r="AA19" i="8" s="1"/>
  <c r="AB19" i="8" s="1"/>
  <c r="AC19" i="8" s="1"/>
  <c r="AD19" i="8" s="1"/>
  <c r="AE19" i="8" s="1"/>
  <c r="AF19" i="8" s="1"/>
  <c r="AG19" i="8" s="1"/>
  <c r="AH19" i="8"/>
  <c r="AI19" i="8"/>
  <c r="AJ19" i="8" s="1"/>
  <c r="AK19" i="8" s="1"/>
  <c r="Z20" i="8"/>
  <c r="AA20" i="8" s="1"/>
  <c r="AB20" i="8" s="1"/>
  <c r="AC20" i="8" s="1"/>
  <c r="AD20" i="8" s="1"/>
  <c r="AE20" i="8" s="1"/>
  <c r="AF20" i="8" s="1"/>
  <c r="AG20" i="8" s="1"/>
  <c r="AH20" i="8" s="1"/>
  <c r="AI20" i="8" s="1"/>
  <c r="AJ20" i="8" s="1"/>
  <c r="AK20" i="8" s="1"/>
  <c r="Z21" i="8"/>
  <c r="AA21" i="8"/>
  <c r="AB21" i="8" s="1"/>
  <c r="AC21" i="8" s="1"/>
  <c r="AD21" i="8" s="1"/>
  <c r="AE21" i="8" s="1"/>
  <c r="AF21" i="8" s="1"/>
  <c r="AG21" i="8" s="1"/>
  <c r="AH21" i="8" s="1"/>
  <c r="AI21" i="8" s="1"/>
  <c r="AJ21" i="8" s="1"/>
  <c r="AK21" i="8" s="1"/>
  <c r="Z22" i="8"/>
  <c r="AA22" i="8" s="1"/>
  <c r="AB22" i="8" s="1"/>
  <c r="AC22" i="8" s="1"/>
  <c r="AD22" i="8" s="1"/>
  <c r="AE22" i="8"/>
  <c r="AF22" i="8" s="1"/>
  <c r="AG22" i="8" s="1"/>
  <c r="AH22" i="8" s="1"/>
  <c r="AI22" i="8" s="1"/>
  <c r="AJ22" i="8" s="1"/>
  <c r="AK22" i="8" s="1"/>
  <c r="Z23" i="8"/>
  <c r="AA23" i="8" s="1"/>
  <c r="AB23" i="8" s="1"/>
  <c r="AC23" i="8" s="1"/>
  <c r="AD23" i="8" s="1"/>
  <c r="AE23" i="8" s="1"/>
  <c r="AF23" i="8" s="1"/>
  <c r="AG23" i="8" s="1"/>
  <c r="AH23" i="8" s="1"/>
  <c r="AI23" i="8"/>
  <c r="AJ23" i="8" s="1"/>
  <c r="AK23" i="8" s="1"/>
  <c r="Z24" i="8"/>
  <c r="AA24" i="8" s="1"/>
  <c r="AB24" i="8" s="1"/>
  <c r="AC24" i="8" s="1"/>
  <c r="AD24" i="8" s="1"/>
  <c r="AE24" i="8" s="1"/>
  <c r="AF24" i="8" s="1"/>
  <c r="AG24" i="8" s="1"/>
  <c r="AH24" i="8" s="1"/>
  <c r="AI24" i="8" s="1"/>
  <c r="AJ24" i="8" s="1"/>
  <c r="AK24" i="8" s="1"/>
  <c r="Z25" i="8"/>
  <c r="AA25" i="8"/>
  <c r="AB25" i="8" s="1"/>
  <c r="AC25" i="8" s="1"/>
  <c r="AD25" i="8" s="1"/>
  <c r="AE25" i="8" s="1"/>
  <c r="AF25" i="8" s="1"/>
  <c r="AG25" i="8" s="1"/>
  <c r="AH25" i="8" s="1"/>
  <c r="AI25" i="8" s="1"/>
  <c r="AJ25" i="8" s="1"/>
  <c r="AK25" i="8" s="1"/>
  <c r="Z26" i="8"/>
  <c r="AA26" i="8" s="1"/>
  <c r="AB26" i="8" s="1"/>
  <c r="AC26" i="8" s="1"/>
  <c r="AD26" i="8" s="1"/>
  <c r="AE26" i="8"/>
  <c r="AF26" i="8" s="1"/>
  <c r="AG26" i="8" s="1"/>
  <c r="AH26" i="8" s="1"/>
  <c r="AI26" i="8" s="1"/>
  <c r="AJ26" i="8" s="1"/>
  <c r="AK26" i="8" s="1"/>
  <c r="Z28" i="8"/>
  <c r="AA28" i="8" s="1"/>
  <c r="AB28" i="8" s="1"/>
  <c r="AC28" i="8" s="1"/>
  <c r="AD28" i="8" s="1"/>
  <c r="AE28" i="8" s="1"/>
  <c r="AF28" i="8" s="1"/>
  <c r="AG28" i="8" s="1"/>
  <c r="AH28" i="8" s="1"/>
  <c r="AI28" i="8" s="1"/>
  <c r="AJ28" i="8" s="1"/>
  <c r="AK28" i="8" s="1"/>
  <c r="Z29" i="8"/>
  <c r="AA29" i="8" s="1"/>
  <c r="AB29" i="8" s="1"/>
  <c r="AC29" i="8" s="1"/>
  <c r="AD29" i="8" s="1"/>
  <c r="AE29" i="8" s="1"/>
  <c r="AF29" i="8" s="1"/>
  <c r="AG29" i="8" s="1"/>
  <c r="AH29" i="8" s="1"/>
  <c r="AI29" i="8" s="1"/>
  <c r="AJ29" i="8" s="1"/>
  <c r="AK29" i="8" s="1"/>
  <c r="Z30" i="8"/>
  <c r="AA30" i="8"/>
  <c r="AB30" i="8" s="1"/>
  <c r="AC30" i="8" s="1"/>
  <c r="AD30" i="8" s="1"/>
  <c r="AE30" i="8" s="1"/>
  <c r="AF30" i="8" s="1"/>
  <c r="AG30" i="8" s="1"/>
  <c r="AH30" i="8" s="1"/>
  <c r="AI30" i="8" s="1"/>
  <c r="AJ30" i="8" s="1"/>
  <c r="AK30" i="8" s="1"/>
  <c r="Z31" i="8"/>
  <c r="AA31" i="8" s="1"/>
  <c r="AB31" i="8" s="1"/>
  <c r="AC31" i="8" s="1"/>
  <c r="AD31" i="8" s="1"/>
  <c r="AE31" i="8" s="1"/>
  <c r="AF31" i="8" s="1"/>
  <c r="AG31" i="8" s="1"/>
  <c r="AH31" i="8" s="1"/>
  <c r="AI31" i="8" s="1"/>
  <c r="AJ31" i="8" s="1"/>
  <c r="AK31" i="8" s="1"/>
  <c r="Z32" i="8"/>
  <c r="AA32" i="8" s="1"/>
  <c r="AB32" i="8" s="1"/>
  <c r="AC32" i="8" s="1"/>
  <c r="AD32" i="8" s="1"/>
  <c r="AE32" i="8" s="1"/>
  <c r="AF32" i="8" s="1"/>
  <c r="AG32" i="8" s="1"/>
  <c r="AH32" i="8" s="1"/>
  <c r="AI32" i="8"/>
  <c r="AJ32" i="8" s="1"/>
  <c r="AK32" i="8" s="1"/>
  <c r="Z33" i="8"/>
  <c r="AA33" i="8" s="1"/>
  <c r="AB33" i="8" s="1"/>
  <c r="AC33" i="8" s="1"/>
  <c r="AD33" i="8" s="1"/>
  <c r="AE33" i="8" s="1"/>
  <c r="AF33" i="8" s="1"/>
  <c r="AG33" i="8" s="1"/>
  <c r="AH33" i="8" s="1"/>
  <c r="AI33" i="8" s="1"/>
  <c r="AJ33" i="8" s="1"/>
  <c r="AK33" i="8" s="1"/>
  <c r="Z34" i="8"/>
  <c r="AA34" i="8"/>
  <c r="AB34" i="8" s="1"/>
  <c r="AC34" i="8" s="1"/>
  <c r="AD34" i="8" s="1"/>
  <c r="AE34" i="8" s="1"/>
  <c r="AF34" i="8" s="1"/>
  <c r="AG34" i="8" s="1"/>
  <c r="AH34" i="8" s="1"/>
  <c r="AI34" i="8" s="1"/>
  <c r="AJ34" i="8" s="1"/>
  <c r="AK34" i="8" s="1"/>
  <c r="Z35" i="8"/>
  <c r="AA35" i="8" s="1"/>
  <c r="AB35" i="8" s="1"/>
  <c r="AC35" i="8" s="1"/>
  <c r="AD35" i="8" s="1"/>
  <c r="AE35" i="8" s="1"/>
  <c r="AF35" i="8" s="1"/>
  <c r="AG35" i="8" s="1"/>
  <c r="AH35" i="8" s="1"/>
  <c r="AI35" i="8" s="1"/>
  <c r="AJ35" i="8" s="1"/>
  <c r="AK35" i="8" s="1"/>
  <c r="Z36" i="8"/>
  <c r="AA36" i="8" s="1"/>
  <c r="AB36" i="8" s="1"/>
  <c r="AC36" i="8" s="1"/>
  <c r="AD36" i="8" s="1"/>
  <c r="AE36" i="8" s="1"/>
  <c r="AF36" i="8" s="1"/>
  <c r="AG36" i="8" s="1"/>
  <c r="AH36" i="8" s="1"/>
  <c r="AI36" i="8" s="1"/>
  <c r="AJ36" i="8" s="1"/>
  <c r="AK36" i="8" s="1"/>
  <c r="Z37" i="8"/>
  <c r="AA37" i="8" s="1"/>
  <c r="AB37" i="8" s="1"/>
  <c r="AC37" i="8" s="1"/>
  <c r="AD37" i="8" s="1"/>
  <c r="AE37" i="8" s="1"/>
  <c r="AF37" i="8" s="1"/>
  <c r="AG37" i="8" s="1"/>
  <c r="AH37" i="8" s="1"/>
  <c r="AI37" i="8" s="1"/>
  <c r="AJ37" i="8" s="1"/>
  <c r="AK37" i="8" s="1"/>
  <c r="Z38" i="8"/>
  <c r="AA38" i="8" s="1"/>
  <c r="AB38" i="8" s="1"/>
  <c r="AC38" i="8" s="1"/>
  <c r="AD38" i="8" s="1"/>
  <c r="AE38" i="8" s="1"/>
  <c r="AF38" i="8" s="1"/>
  <c r="AG38" i="8" s="1"/>
  <c r="AH38" i="8" s="1"/>
  <c r="AI38" i="8" s="1"/>
  <c r="AJ38" i="8" s="1"/>
  <c r="AK38" i="8" s="1"/>
  <c r="Z39" i="8"/>
  <c r="AA39" i="8" s="1"/>
  <c r="AB39" i="8" s="1"/>
  <c r="AC39" i="8" s="1"/>
  <c r="AD39" i="8" s="1"/>
  <c r="AE39" i="8" s="1"/>
  <c r="AF39" i="8" s="1"/>
  <c r="AG39" i="8" s="1"/>
  <c r="AH39" i="8" s="1"/>
  <c r="AI39" i="8" s="1"/>
  <c r="AJ39" i="8" s="1"/>
  <c r="AK39" i="8" s="1"/>
  <c r="Z40" i="8"/>
  <c r="AA40" i="8" s="1"/>
  <c r="AB40" i="8" s="1"/>
  <c r="AC40" i="8" s="1"/>
  <c r="AD40" i="8" s="1"/>
  <c r="AE40" i="8" s="1"/>
  <c r="AF40" i="8" s="1"/>
  <c r="AG40" i="8" s="1"/>
  <c r="AH40" i="8"/>
  <c r="AI40" i="8"/>
  <c r="AJ40" i="8" s="1"/>
  <c r="AK40" i="8" s="1"/>
  <c r="Z41" i="8"/>
  <c r="AA41" i="8" s="1"/>
  <c r="AB41" i="8" s="1"/>
  <c r="AC41" i="8" s="1"/>
  <c r="AD41" i="8" s="1"/>
  <c r="AE41" i="8" s="1"/>
  <c r="AF41" i="8" s="1"/>
  <c r="AG41" i="8" s="1"/>
  <c r="AH41" i="8" s="1"/>
  <c r="AI41" i="8" s="1"/>
  <c r="AJ41" i="8" s="1"/>
  <c r="AK41" i="8" s="1"/>
  <c r="Z42" i="8"/>
  <c r="AA42" i="8" s="1"/>
  <c r="AB42" i="8" s="1"/>
  <c r="AC42" i="8" s="1"/>
  <c r="AD42" i="8" s="1"/>
  <c r="AE42" i="8" s="1"/>
  <c r="AF42" i="8" s="1"/>
  <c r="AG42" i="8" s="1"/>
  <c r="AH42" i="8" s="1"/>
  <c r="AI42" i="8" s="1"/>
  <c r="AJ42" i="8" s="1"/>
  <c r="AK42" i="8" s="1"/>
  <c r="Z43" i="8"/>
  <c r="AA43" i="8" s="1"/>
  <c r="AB43" i="8" s="1"/>
  <c r="AC43" i="8" s="1"/>
  <c r="AD43" i="8"/>
  <c r="AE43" i="8" s="1"/>
  <c r="AF43" i="8" s="1"/>
  <c r="AG43" i="8" s="1"/>
  <c r="AH43" i="8" s="1"/>
  <c r="AI43" i="8" s="1"/>
  <c r="AJ43" i="8" s="1"/>
  <c r="AK43" i="8" s="1"/>
  <c r="Z44" i="8"/>
  <c r="AA44" i="8" s="1"/>
  <c r="AB44" i="8" s="1"/>
  <c r="AC44" i="8" s="1"/>
  <c r="AD44" i="8" s="1"/>
  <c r="AE44" i="8" s="1"/>
  <c r="AF44" i="8" s="1"/>
  <c r="AG44" i="8" s="1"/>
  <c r="AH44" i="8"/>
  <c r="AI44" i="8"/>
  <c r="AJ44" i="8" s="1"/>
  <c r="AK44" i="8" s="1"/>
  <c r="Z45" i="8"/>
  <c r="AA45" i="8" s="1"/>
  <c r="AB45" i="8" s="1"/>
  <c r="AC45" i="8" s="1"/>
  <c r="AD45" i="8" s="1"/>
  <c r="AE45" i="8" s="1"/>
  <c r="AF45" i="8" s="1"/>
  <c r="AG45" i="8" s="1"/>
  <c r="AH45" i="8" s="1"/>
  <c r="AI45" i="8" s="1"/>
  <c r="AJ45" i="8" s="1"/>
  <c r="AK45" i="8" s="1"/>
  <c r="Z46" i="8"/>
  <c r="AA46" i="8" s="1"/>
  <c r="AB46" i="8" s="1"/>
  <c r="AC46" i="8" s="1"/>
  <c r="AD46" i="8" s="1"/>
  <c r="AE46" i="8" s="1"/>
  <c r="AF46" i="8" s="1"/>
  <c r="AG46" i="8" s="1"/>
  <c r="AH46" i="8" s="1"/>
  <c r="AI46" i="8" s="1"/>
  <c r="AJ46" i="8" s="1"/>
  <c r="AK46" i="8" s="1"/>
  <c r="Z47" i="8"/>
  <c r="AA47" i="8" s="1"/>
  <c r="AB47" i="8" s="1"/>
  <c r="AC47" i="8" s="1"/>
  <c r="AD47" i="8"/>
  <c r="AE47" i="8"/>
  <c r="AF47" i="8" s="1"/>
  <c r="AG47" i="8" s="1"/>
  <c r="AH47" i="8" s="1"/>
  <c r="AI47" i="8" s="1"/>
  <c r="AJ47" i="8" s="1"/>
  <c r="AK47" i="8" s="1"/>
  <c r="Z48" i="8"/>
  <c r="AA48" i="8" s="1"/>
  <c r="AB48" i="8" s="1"/>
  <c r="AC48" i="8" s="1"/>
  <c r="AD48" i="8" s="1"/>
  <c r="AE48" i="8" s="1"/>
  <c r="AF48" i="8" s="1"/>
  <c r="AG48" i="8" s="1"/>
  <c r="AH48" i="8"/>
  <c r="AI48" i="8" s="1"/>
  <c r="AJ48" i="8" s="1"/>
  <c r="AK48" i="8" s="1"/>
  <c r="Z50" i="8"/>
  <c r="AA50" i="8" s="1"/>
  <c r="AB50" i="8" s="1"/>
  <c r="AC50" i="8" s="1"/>
  <c r="AD50" i="8" s="1"/>
  <c r="AE50" i="8" s="1"/>
  <c r="AF50" i="8" s="1"/>
  <c r="AG50" i="8" s="1"/>
  <c r="AH50" i="8" s="1"/>
  <c r="AI50" i="8" s="1"/>
  <c r="AJ50" i="8" s="1"/>
  <c r="AK50" i="8" s="1"/>
  <c r="Z51" i="8"/>
  <c r="AA51" i="8"/>
  <c r="AB51" i="8" s="1"/>
  <c r="AC51" i="8" s="1"/>
  <c r="AD51" i="8" s="1"/>
  <c r="AE51" i="8" s="1"/>
  <c r="AF51" i="8" s="1"/>
  <c r="AG51" i="8" s="1"/>
  <c r="AH51" i="8" s="1"/>
  <c r="AI51" i="8" s="1"/>
  <c r="AJ51" i="8" s="1"/>
  <c r="AK51" i="8" s="1"/>
  <c r="Z52" i="8"/>
  <c r="AA52" i="8" s="1"/>
  <c r="AB52" i="8" s="1"/>
  <c r="AC52" i="8" s="1"/>
  <c r="AD52" i="8"/>
  <c r="AE52" i="8"/>
  <c r="AF52" i="8" s="1"/>
  <c r="AG52" i="8" s="1"/>
  <c r="AH52" i="8" s="1"/>
  <c r="AI52" i="8" s="1"/>
  <c r="AJ52" i="8" s="1"/>
  <c r="AK52" i="8" s="1"/>
  <c r="Z53" i="8"/>
  <c r="AA53" i="8" s="1"/>
  <c r="AB53" i="8" s="1"/>
  <c r="AC53" i="8" s="1"/>
  <c r="AD53" i="8" s="1"/>
  <c r="AE53" i="8" s="1"/>
  <c r="AF53" i="8" s="1"/>
  <c r="AG53" i="8" s="1"/>
  <c r="AH53" i="8" s="1"/>
  <c r="AI53" i="8" s="1"/>
  <c r="AJ53" i="8" s="1"/>
  <c r="AK53" i="8" s="1"/>
  <c r="Z54" i="8"/>
  <c r="AA54" i="8" s="1"/>
  <c r="AB54" i="8" s="1"/>
  <c r="AC54" i="8" s="1"/>
  <c r="AD54" i="8" s="1"/>
  <c r="AE54" i="8" s="1"/>
  <c r="AF54" i="8" s="1"/>
  <c r="AG54" i="8" s="1"/>
  <c r="AH54" i="8" s="1"/>
  <c r="AI54" i="8" s="1"/>
  <c r="AJ54" i="8" s="1"/>
  <c r="AK54" i="8" s="1"/>
  <c r="Z55" i="8"/>
  <c r="AA55" i="8"/>
  <c r="AB55" i="8" s="1"/>
  <c r="AC55" i="8" s="1"/>
  <c r="AD55" i="8" s="1"/>
  <c r="AE55" i="8" s="1"/>
  <c r="AF55" i="8" s="1"/>
  <c r="AG55" i="8" s="1"/>
  <c r="AH55" i="8" s="1"/>
  <c r="AI55" i="8" s="1"/>
  <c r="AJ55" i="8" s="1"/>
  <c r="AK55" i="8" s="1"/>
  <c r="Z56" i="8"/>
  <c r="AA56" i="8" s="1"/>
  <c r="AB56" i="8" s="1"/>
  <c r="AC56" i="8" s="1"/>
  <c r="AD56" i="8"/>
  <c r="AE56" i="8"/>
  <c r="AF56" i="8" s="1"/>
  <c r="AG56" i="8" s="1"/>
  <c r="AH56" i="8" s="1"/>
  <c r="AI56" i="8" s="1"/>
  <c r="AJ56" i="8" s="1"/>
  <c r="AK56" i="8" s="1"/>
  <c r="Z57" i="8"/>
  <c r="AA57" i="8" s="1"/>
  <c r="AB57" i="8" s="1"/>
  <c r="AC57" i="8" s="1"/>
  <c r="AD57" i="8" s="1"/>
  <c r="AE57" i="8" s="1"/>
  <c r="AF57" i="8" s="1"/>
  <c r="AG57" i="8" s="1"/>
  <c r="AH57" i="8"/>
  <c r="AI57" i="8" s="1"/>
  <c r="AJ57" i="8" s="1"/>
  <c r="AK57" i="8" s="1"/>
  <c r="Z58" i="8"/>
  <c r="AA58" i="8" s="1"/>
  <c r="AB58" i="8" s="1"/>
  <c r="AC58" i="8" s="1"/>
  <c r="AD58" i="8" s="1"/>
  <c r="AE58" i="8" s="1"/>
  <c r="AF58" i="8" s="1"/>
  <c r="AG58" i="8" s="1"/>
  <c r="AH58" i="8" s="1"/>
  <c r="AI58" i="8" s="1"/>
  <c r="AJ58" i="8" s="1"/>
  <c r="AK58" i="8" s="1"/>
  <c r="Z59" i="8"/>
  <c r="AA59" i="8"/>
  <c r="AB59" i="8" s="1"/>
  <c r="AC59" i="8" s="1"/>
  <c r="AD59" i="8" s="1"/>
  <c r="AE59" i="8" s="1"/>
  <c r="AF59" i="8" s="1"/>
  <c r="AG59" i="8" s="1"/>
  <c r="AH59" i="8" s="1"/>
  <c r="AI59" i="8" s="1"/>
  <c r="AJ59" i="8" s="1"/>
  <c r="AK59" i="8" s="1"/>
  <c r="Z60" i="8"/>
  <c r="AA60" i="8" s="1"/>
  <c r="AB60" i="8" s="1"/>
  <c r="AC60" i="8" s="1"/>
  <c r="AD60" i="8"/>
  <c r="AE60" i="8" s="1"/>
  <c r="AF60" i="8" s="1"/>
  <c r="AG60" i="8" s="1"/>
  <c r="AH60" i="8" s="1"/>
  <c r="AI60" i="8" s="1"/>
  <c r="AJ60" i="8" s="1"/>
  <c r="AK60" i="8" s="1"/>
  <c r="Z61" i="8"/>
  <c r="AA61" i="8" s="1"/>
  <c r="AB61" i="8" s="1"/>
  <c r="AC61" i="8" s="1"/>
  <c r="AD61" i="8" s="1"/>
  <c r="AE61" i="8" s="1"/>
  <c r="AF61" i="8" s="1"/>
  <c r="AG61" i="8" s="1"/>
  <c r="AH61" i="8" s="1"/>
  <c r="AI61" i="8" s="1"/>
  <c r="AJ61" i="8" s="1"/>
  <c r="AK61" i="8" s="1"/>
  <c r="Z62" i="8"/>
  <c r="AA62" i="8" s="1"/>
  <c r="AB62" i="8" s="1"/>
  <c r="AC62" i="8" s="1"/>
  <c r="AD62" i="8" s="1"/>
  <c r="AE62" i="8" s="1"/>
  <c r="AF62" i="8" s="1"/>
  <c r="AG62" i="8" s="1"/>
  <c r="AH62" i="8" s="1"/>
  <c r="AI62" i="8" s="1"/>
  <c r="AJ62" i="8" s="1"/>
  <c r="AK62" i="8" s="1"/>
  <c r="Z63" i="8"/>
  <c r="AA63" i="8"/>
  <c r="AB63" i="8" s="1"/>
  <c r="AC63" i="8" s="1"/>
  <c r="AD63" i="8" s="1"/>
  <c r="AE63" i="8" s="1"/>
  <c r="AF63" i="8" s="1"/>
  <c r="AG63" i="8" s="1"/>
  <c r="AH63" i="8" s="1"/>
  <c r="AI63" i="8" s="1"/>
  <c r="AJ63" i="8" s="1"/>
  <c r="AK63" i="8" s="1"/>
  <c r="Z64" i="8"/>
  <c r="AA64" i="8" s="1"/>
  <c r="AB64" i="8" s="1"/>
  <c r="AC64" i="8" s="1"/>
  <c r="AD64" i="8" s="1"/>
  <c r="AE64" i="8" s="1"/>
  <c r="AF64" i="8" s="1"/>
  <c r="AG64" i="8" s="1"/>
  <c r="AH64" i="8" s="1"/>
  <c r="AI64" i="8" s="1"/>
  <c r="AJ64" i="8" s="1"/>
  <c r="AK64" i="8" s="1"/>
  <c r="Z65" i="8"/>
  <c r="AA65" i="8" s="1"/>
  <c r="AB65" i="8" s="1"/>
  <c r="AC65" i="8" s="1"/>
  <c r="AD65" i="8" s="1"/>
  <c r="AE65" i="8" s="1"/>
  <c r="AF65" i="8" s="1"/>
  <c r="AG65" i="8" s="1"/>
  <c r="AH65" i="8"/>
  <c r="AI65" i="8" s="1"/>
  <c r="AJ65" i="8" s="1"/>
  <c r="AK65" i="8" s="1"/>
  <c r="Z66" i="8"/>
  <c r="AA66" i="8" s="1"/>
  <c r="AB66" i="8" s="1"/>
  <c r="AC66" i="8" s="1"/>
  <c r="AD66" i="8" s="1"/>
  <c r="AE66" i="8" s="1"/>
  <c r="AF66" i="8" s="1"/>
  <c r="AG66" i="8" s="1"/>
  <c r="AH66" i="8" s="1"/>
  <c r="AI66" i="8" s="1"/>
  <c r="AJ66" i="8" s="1"/>
  <c r="AK66" i="8" s="1"/>
  <c r="Z67" i="8"/>
  <c r="AA67" i="8"/>
  <c r="AB67" i="8" s="1"/>
  <c r="AC67" i="8" s="1"/>
  <c r="AD67" i="8" s="1"/>
  <c r="AE67" i="8" s="1"/>
  <c r="AF67" i="8" s="1"/>
  <c r="AG67" i="8" s="1"/>
  <c r="AH67" i="8" s="1"/>
  <c r="AI67" i="8" s="1"/>
  <c r="AJ67" i="8" s="1"/>
  <c r="AK67" i="8" s="1"/>
  <c r="Z68" i="8"/>
  <c r="AA68" i="8" s="1"/>
  <c r="AB68" i="8" s="1"/>
  <c r="AC68" i="8" s="1"/>
  <c r="AD68" i="8"/>
  <c r="AE68" i="8" s="1"/>
  <c r="AF68" i="8" s="1"/>
  <c r="AG68" i="8" s="1"/>
  <c r="AH68" i="8" s="1"/>
  <c r="AI68" i="8" s="1"/>
  <c r="AJ68" i="8" s="1"/>
  <c r="AK68" i="8" s="1"/>
  <c r="Z69" i="8"/>
  <c r="AA69" i="8" s="1"/>
  <c r="AB69" i="8" s="1"/>
  <c r="AC69" i="8" s="1"/>
  <c r="AD69" i="8" s="1"/>
  <c r="AE69" i="8" s="1"/>
  <c r="AF69" i="8" s="1"/>
  <c r="AG69" i="8" s="1"/>
  <c r="AH69" i="8"/>
  <c r="AI69" i="8"/>
  <c r="AJ69" i="8" s="1"/>
  <c r="AK69" i="8" s="1"/>
  <c r="Z71" i="8"/>
  <c r="AA71" i="8" s="1"/>
  <c r="AB71" i="8" s="1"/>
  <c r="AC71" i="8" s="1"/>
  <c r="AD71" i="8" s="1"/>
  <c r="AE71" i="8" s="1"/>
  <c r="AF71" i="8" s="1"/>
  <c r="AG71" i="8" s="1"/>
  <c r="AH71" i="8" s="1"/>
  <c r="AI71" i="8" s="1"/>
  <c r="AJ71" i="8" s="1"/>
  <c r="AK71" i="8" s="1"/>
  <c r="Z72" i="8"/>
  <c r="AA72" i="8" s="1"/>
  <c r="AB72" i="8" s="1"/>
  <c r="AC72" i="8" s="1"/>
  <c r="AD72" i="8" s="1"/>
  <c r="AE72" i="8" s="1"/>
  <c r="AF72" i="8" s="1"/>
  <c r="AG72" i="8" s="1"/>
  <c r="AH72" i="8" s="1"/>
  <c r="AI72" i="8" s="1"/>
  <c r="AJ72" i="8" s="1"/>
  <c r="AK72" i="8" s="1"/>
  <c r="Z73" i="8"/>
  <c r="AA73" i="8" s="1"/>
  <c r="AB73" i="8" s="1"/>
  <c r="AC73" i="8" s="1"/>
  <c r="AD73" i="8"/>
  <c r="AE73" i="8" s="1"/>
  <c r="AF73" i="8" s="1"/>
  <c r="AG73" i="8" s="1"/>
  <c r="AH73" i="8" s="1"/>
  <c r="AI73" i="8" s="1"/>
  <c r="AJ73" i="8" s="1"/>
  <c r="AK73" i="8" s="1"/>
  <c r="Z74" i="8"/>
  <c r="AA74" i="8" s="1"/>
  <c r="AB74" i="8" s="1"/>
  <c r="AC74" i="8" s="1"/>
  <c r="AD74" i="8" s="1"/>
  <c r="AE74" i="8" s="1"/>
  <c r="AF74" i="8" s="1"/>
  <c r="AG74" i="8" s="1"/>
  <c r="AH74" i="8"/>
  <c r="AI74" i="8"/>
  <c r="AJ74" i="8" s="1"/>
  <c r="AK74" i="8" s="1"/>
  <c r="Z75" i="8"/>
  <c r="AA75" i="8" s="1"/>
  <c r="AB75" i="8" s="1"/>
  <c r="AC75" i="8" s="1"/>
  <c r="AD75" i="8" s="1"/>
  <c r="AE75" i="8" s="1"/>
  <c r="AF75" i="8" s="1"/>
  <c r="AG75" i="8" s="1"/>
  <c r="AH75" i="8" s="1"/>
  <c r="AI75" i="8" s="1"/>
  <c r="AJ75" i="8" s="1"/>
  <c r="AK75" i="8" s="1"/>
  <c r="Z76" i="8"/>
  <c r="AA76" i="8" s="1"/>
  <c r="AB76" i="8" s="1"/>
  <c r="AC76" i="8" s="1"/>
  <c r="AD76" i="8" s="1"/>
  <c r="AE76" i="8" s="1"/>
  <c r="AF76" i="8" s="1"/>
  <c r="AG76" i="8" s="1"/>
  <c r="AH76" i="8" s="1"/>
  <c r="AI76" i="8" s="1"/>
  <c r="AJ76" i="8" s="1"/>
  <c r="AK76" i="8" s="1"/>
  <c r="Z77" i="8"/>
  <c r="AA77" i="8" s="1"/>
  <c r="AB77" i="8" s="1"/>
  <c r="AC77" i="8" s="1"/>
  <c r="AD77" i="8"/>
  <c r="AE77" i="8"/>
  <c r="AF77" i="8" s="1"/>
  <c r="AG77" i="8" s="1"/>
  <c r="AH77" i="8" s="1"/>
  <c r="AI77" i="8" s="1"/>
  <c r="AJ77" i="8" s="1"/>
  <c r="AK77" i="8" s="1"/>
  <c r="Z78" i="8"/>
  <c r="AA78" i="8" s="1"/>
  <c r="AB78" i="8" s="1"/>
  <c r="AC78" i="8" s="1"/>
  <c r="AD78" i="8" s="1"/>
  <c r="AE78" i="8" s="1"/>
  <c r="AF78" i="8" s="1"/>
  <c r="AG78" i="8" s="1"/>
  <c r="AH78" i="8"/>
  <c r="AI78" i="8" s="1"/>
  <c r="AJ78" i="8" s="1"/>
  <c r="AK78" i="8" s="1"/>
  <c r="Z79" i="8"/>
  <c r="AA79" i="8" s="1"/>
  <c r="AB79" i="8" s="1"/>
  <c r="AC79" i="8" s="1"/>
  <c r="AD79" i="8" s="1"/>
  <c r="AE79" i="8" s="1"/>
  <c r="AF79" i="8" s="1"/>
  <c r="AG79" i="8" s="1"/>
  <c r="AH79" i="8" s="1"/>
  <c r="AI79" i="8" s="1"/>
  <c r="AJ79" i="8" s="1"/>
  <c r="AK79" i="8" s="1"/>
  <c r="Z80" i="8"/>
  <c r="AA80" i="8" s="1"/>
  <c r="AB80" i="8" s="1"/>
  <c r="AC80" i="8" s="1"/>
  <c r="AD80" i="8" s="1"/>
  <c r="AE80" i="8" s="1"/>
  <c r="AF80" i="8" s="1"/>
  <c r="AG80" i="8" s="1"/>
  <c r="AH80" i="8" s="1"/>
  <c r="AI80" i="8" s="1"/>
  <c r="AJ80" i="8" s="1"/>
  <c r="AK80" i="8" s="1"/>
  <c r="Z81" i="8"/>
  <c r="AA81" i="8" s="1"/>
  <c r="AB81" i="8" s="1"/>
  <c r="AC81" i="8" s="1"/>
  <c r="AD81" i="8"/>
  <c r="AE81" i="8" s="1"/>
  <c r="AF81" i="8" s="1"/>
  <c r="AG81" i="8" s="1"/>
  <c r="AH81" i="8" s="1"/>
  <c r="AI81" i="8" s="1"/>
  <c r="AJ81" i="8" s="1"/>
  <c r="AK81" i="8" s="1"/>
  <c r="Z82" i="8"/>
  <c r="AA82" i="8" s="1"/>
  <c r="AB82" i="8" s="1"/>
  <c r="AC82" i="8" s="1"/>
  <c r="AD82" i="8" s="1"/>
  <c r="AE82" i="8" s="1"/>
  <c r="AF82" i="8" s="1"/>
  <c r="AG82" i="8" s="1"/>
  <c r="AH82" i="8" s="1"/>
  <c r="AI82" i="8" s="1"/>
  <c r="AJ82" i="8" s="1"/>
  <c r="AK82" i="8" s="1"/>
  <c r="Z83" i="8"/>
  <c r="AA83" i="8" s="1"/>
  <c r="AB83" i="8" s="1"/>
  <c r="AC83" i="8" s="1"/>
  <c r="AD83" i="8"/>
  <c r="AE83" i="8" s="1"/>
  <c r="AF83" i="8" s="1"/>
  <c r="AG83" i="8" s="1"/>
  <c r="AH83" i="8" s="1"/>
  <c r="AI83" i="8" s="1"/>
  <c r="AJ83" i="8" s="1"/>
  <c r="AK83" i="8" s="1"/>
  <c r="Z84" i="8"/>
  <c r="AA84" i="8"/>
  <c r="AB84" i="8" s="1"/>
  <c r="AC84" i="8" s="1"/>
  <c r="AD84" i="8" s="1"/>
  <c r="AE84" i="8" s="1"/>
  <c r="AF84" i="8" s="1"/>
  <c r="AG84" i="8" s="1"/>
  <c r="AH84" i="8" s="1"/>
  <c r="AI84" i="8" s="1"/>
  <c r="AJ84" i="8" s="1"/>
  <c r="AK84" i="8" s="1"/>
  <c r="Z85" i="8"/>
  <c r="AA85" i="8" s="1"/>
  <c r="AB85" i="8" s="1"/>
  <c r="AC85" i="8" s="1"/>
  <c r="AD85" i="8" s="1"/>
  <c r="AE85" i="8" s="1"/>
  <c r="AF85" i="8" s="1"/>
  <c r="AG85" i="8" s="1"/>
  <c r="AH85" i="8" s="1"/>
  <c r="AI85" i="8" s="1"/>
  <c r="AJ85" i="8" s="1"/>
  <c r="AK85" i="8" s="1"/>
  <c r="Z86" i="8"/>
  <c r="AA86" i="8" s="1"/>
  <c r="AB86" i="8" s="1"/>
  <c r="AC86" i="8" s="1"/>
  <c r="AD86" i="8" s="1"/>
  <c r="AE86" i="8" s="1"/>
  <c r="AF86" i="8" s="1"/>
  <c r="AG86" i="8" s="1"/>
  <c r="AH86" i="8"/>
  <c r="AI86" i="8"/>
  <c r="AJ86" i="8" s="1"/>
  <c r="AK86" i="8" s="1"/>
  <c r="Z87" i="8"/>
  <c r="AA87" i="8" s="1"/>
  <c r="AB87" i="8" s="1"/>
  <c r="AC87" i="8" s="1"/>
  <c r="AD87" i="8" s="1"/>
  <c r="AE87" i="8" s="1"/>
  <c r="AF87" i="8" s="1"/>
  <c r="AG87" i="8" s="1"/>
  <c r="AH87" i="8" s="1"/>
  <c r="AI87" i="8" s="1"/>
  <c r="AJ87" i="8" s="1"/>
  <c r="AK87" i="8" s="1"/>
  <c r="Z88" i="8"/>
  <c r="AA88" i="8" s="1"/>
  <c r="AB88" i="8" s="1"/>
  <c r="AC88" i="8" s="1"/>
  <c r="AD88" i="8" s="1"/>
  <c r="AE88" i="8" s="1"/>
  <c r="AF88" i="8" s="1"/>
  <c r="AG88" i="8" s="1"/>
  <c r="AH88" i="8" s="1"/>
  <c r="AI88" i="8" s="1"/>
  <c r="AJ88" i="8" s="1"/>
  <c r="AK88" i="8" s="1"/>
  <c r="Z90" i="8"/>
  <c r="AA90" i="8" s="1"/>
  <c r="AB90" i="8" s="1"/>
  <c r="AC90" i="8" s="1"/>
  <c r="AD90" i="8"/>
  <c r="AE90" i="8"/>
  <c r="AF90" i="8" s="1"/>
  <c r="AG90" i="8" s="1"/>
  <c r="AH90" i="8" s="1"/>
  <c r="AI90" i="8" s="1"/>
  <c r="AJ90" i="8" s="1"/>
  <c r="AK90" i="8" s="1"/>
  <c r="Z91" i="8"/>
  <c r="AA91" i="8" s="1"/>
  <c r="AB91" i="8" s="1"/>
  <c r="AC91" i="8" s="1"/>
  <c r="AD91" i="8" s="1"/>
  <c r="AE91" i="8" s="1"/>
  <c r="AF91" i="8" s="1"/>
  <c r="AG91" i="8" s="1"/>
  <c r="AH91" i="8" s="1"/>
  <c r="AI91" i="8" s="1"/>
  <c r="AJ91" i="8" s="1"/>
  <c r="AK91" i="8" s="1"/>
  <c r="Z92" i="8"/>
  <c r="AA92" i="8" s="1"/>
  <c r="AB92" i="8" s="1"/>
  <c r="AC92" i="8" s="1"/>
  <c r="AD92" i="8"/>
  <c r="AE92" i="8" s="1"/>
  <c r="AF92" i="8" s="1"/>
  <c r="AG92" i="8" s="1"/>
  <c r="AH92" i="8" s="1"/>
  <c r="AI92" i="8" s="1"/>
  <c r="AJ92" i="8" s="1"/>
  <c r="AK92" i="8" s="1"/>
  <c r="Z93" i="8"/>
  <c r="AA93" i="8"/>
  <c r="AB93" i="8" s="1"/>
  <c r="AC93" i="8" s="1"/>
  <c r="AD93" i="8" s="1"/>
  <c r="AE93" i="8" s="1"/>
  <c r="AF93" i="8" s="1"/>
  <c r="AG93" i="8" s="1"/>
  <c r="AH93" i="8"/>
  <c r="AI93" i="8" s="1"/>
  <c r="AJ93" i="8" s="1"/>
  <c r="AK93" i="8" s="1"/>
  <c r="Z94" i="8"/>
  <c r="AA94" i="8" s="1"/>
  <c r="AB94" i="8" s="1"/>
  <c r="AC94" i="8" s="1"/>
  <c r="AD94" i="8" s="1"/>
  <c r="AE94" i="8" s="1"/>
  <c r="AF94" i="8" s="1"/>
  <c r="AG94" i="8" s="1"/>
  <c r="AH94" i="8" s="1"/>
  <c r="AI94" i="8" s="1"/>
  <c r="AJ94" i="8" s="1"/>
  <c r="AK94" i="8" s="1"/>
  <c r="Z95" i="8"/>
  <c r="AA95" i="8" s="1"/>
  <c r="AB95" i="8" s="1"/>
  <c r="AC95" i="8" s="1"/>
  <c r="AD95" i="8" s="1"/>
  <c r="AE95" i="8" s="1"/>
  <c r="AF95" i="8" s="1"/>
  <c r="AG95" i="8" s="1"/>
  <c r="AH95" i="8"/>
  <c r="AI95" i="8"/>
  <c r="AJ95" i="8" s="1"/>
  <c r="AK95" i="8" s="1"/>
  <c r="Z96" i="8"/>
  <c r="AA96" i="8" s="1"/>
  <c r="AB96" i="8" s="1"/>
  <c r="AC96" i="8" s="1"/>
  <c r="AD96" i="8"/>
  <c r="AE96" i="8" s="1"/>
  <c r="AF96" i="8" s="1"/>
  <c r="AG96" i="8" s="1"/>
  <c r="AH96" i="8" s="1"/>
  <c r="AI96" i="8" s="1"/>
  <c r="AJ96" i="8" s="1"/>
  <c r="AK96" i="8" s="1"/>
  <c r="Z97" i="8"/>
  <c r="AA97" i="8" s="1"/>
  <c r="AB97" i="8" s="1"/>
  <c r="AC97" i="8" s="1"/>
  <c r="AD97" i="8" s="1"/>
  <c r="AE97" i="8" s="1"/>
  <c r="AF97" i="8" s="1"/>
  <c r="AG97" i="8" s="1"/>
  <c r="AH97" i="8" s="1"/>
  <c r="AI97" i="8" s="1"/>
  <c r="AJ97" i="8" s="1"/>
  <c r="AK97" i="8" s="1"/>
  <c r="Z98" i="8"/>
  <c r="AA98" i="8" s="1"/>
  <c r="AB98" i="8" s="1"/>
  <c r="AC98" i="8" s="1"/>
  <c r="AD98" i="8"/>
  <c r="AE98" i="8" s="1"/>
  <c r="AF98" i="8" s="1"/>
  <c r="AG98" i="8" s="1"/>
  <c r="AH98" i="8" s="1"/>
  <c r="AI98" i="8" s="1"/>
  <c r="AJ98" i="8" s="1"/>
  <c r="AK98" i="8" s="1"/>
  <c r="Z99" i="8"/>
  <c r="AA99" i="8" s="1"/>
  <c r="AB99" i="8" s="1"/>
  <c r="AC99" i="8" s="1"/>
  <c r="AD99" i="8" s="1"/>
  <c r="AE99" i="8" s="1"/>
  <c r="AF99" i="8" s="1"/>
  <c r="AG99" i="8" s="1"/>
  <c r="AH99" i="8"/>
  <c r="AI99" i="8"/>
  <c r="AJ99" i="8" s="1"/>
  <c r="AK99" i="8" s="1"/>
  <c r="Z100" i="8"/>
  <c r="AA100" i="8" s="1"/>
  <c r="AB100" i="8" s="1"/>
  <c r="AC100" i="8" s="1"/>
  <c r="AD100" i="8"/>
  <c r="AE100" i="8" s="1"/>
  <c r="AF100" i="8" s="1"/>
  <c r="AG100" i="8" s="1"/>
  <c r="AH100" i="8" s="1"/>
  <c r="AI100" i="8" s="1"/>
  <c r="AJ100" i="8" s="1"/>
  <c r="AK100" i="8" s="1"/>
  <c r="Z101" i="8"/>
  <c r="AA101" i="8"/>
  <c r="AB101" i="8" s="1"/>
  <c r="AC101" i="8" s="1"/>
  <c r="AD101" i="8" s="1"/>
  <c r="AE101" i="8" s="1"/>
  <c r="AF101" i="8" s="1"/>
  <c r="AG101" i="8" s="1"/>
  <c r="AH101" i="8"/>
  <c r="AI101" i="8" s="1"/>
  <c r="AJ101" i="8" s="1"/>
  <c r="AK101" i="8" s="1"/>
  <c r="Z102" i="8"/>
  <c r="AA102" i="8" s="1"/>
  <c r="AB102" i="8" s="1"/>
  <c r="AC102" i="8" s="1"/>
  <c r="AD102" i="8"/>
  <c r="AE102" i="8"/>
  <c r="AF102" i="8" s="1"/>
  <c r="AG102" i="8" s="1"/>
  <c r="AH102" i="8" s="1"/>
  <c r="AI102" i="8" s="1"/>
  <c r="AJ102" i="8" s="1"/>
  <c r="AK102" i="8" s="1"/>
  <c r="Z103" i="8"/>
  <c r="AA103" i="8" s="1"/>
  <c r="AB103" i="8" s="1"/>
  <c r="AC103" i="8" s="1"/>
  <c r="AD103" i="8" s="1"/>
  <c r="AE103" i="8" s="1"/>
  <c r="AF103" i="8" s="1"/>
  <c r="AG103" i="8" s="1"/>
  <c r="AH103" i="8"/>
  <c r="AI103" i="8" s="1"/>
  <c r="AJ103" i="8" s="1"/>
  <c r="AK103" i="8" s="1"/>
  <c r="Z104" i="8"/>
  <c r="AA104" i="8" s="1"/>
  <c r="AB104" i="8" s="1"/>
  <c r="AC104" i="8" s="1"/>
  <c r="AD104" i="8" s="1"/>
  <c r="AE104" i="8" s="1"/>
  <c r="AF104" i="8" s="1"/>
  <c r="AG104" i="8" s="1"/>
  <c r="AH104" i="8" s="1"/>
  <c r="AI104" i="8" s="1"/>
  <c r="AJ104" i="8" s="1"/>
  <c r="AK104" i="8" s="1"/>
  <c r="Z105" i="8"/>
  <c r="AA105" i="8"/>
  <c r="AB105" i="8" s="1"/>
  <c r="AC105" i="8" s="1"/>
  <c r="AD105" i="8" s="1"/>
  <c r="AE105" i="8" s="1"/>
  <c r="AF105" i="8" s="1"/>
  <c r="AG105" i="8" s="1"/>
  <c r="AH105" i="8"/>
  <c r="AI105" i="8" s="1"/>
  <c r="AJ105" i="8" s="1"/>
  <c r="AK105" i="8" s="1"/>
  <c r="Z106" i="8"/>
  <c r="AA106" i="8" s="1"/>
  <c r="AB106" i="8" s="1"/>
  <c r="AC106" i="8" s="1"/>
  <c r="AD106" i="8"/>
  <c r="AE106" i="8" s="1"/>
  <c r="AF106" i="8" s="1"/>
  <c r="AG106" i="8" s="1"/>
  <c r="AH106" i="8" s="1"/>
  <c r="AI106" i="8" s="1"/>
  <c r="AJ106" i="8" s="1"/>
  <c r="AK106" i="8" s="1"/>
  <c r="Z107" i="8"/>
  <c r="AA107" i="8" s="1"/>
  <c r="AB107" i="8" s="1"/>
  <c r="AC107" i="8" s="1"/>
  <c r="AD107" i="8" s="1"/>
  <c r="AE107" i="8" s="1"/>
  <c r="AF107" i="8" s="1"/>
  <c r="AG107" i="8" s="1"/>
  <c r="AH107" i="8"/>
  <c r="AI107" i="8"/>
  <c r="AJ107" i="8" s="1"/>
  <c r="AK107" i="8" s="1"/>
  <c r="Z109" i="8"/>
  <c r="AA109" i="8" s="1"/>
  <c r="AB109" i="8" s="1"/>
  <c r="AC109" i="8" s="1"/>
  <c r="AD109" i="8"/>
  <c r="AE109" i="8" s="1"/>
  <c r="AF109" i="8" s="1"/>
  <c r="AG109" i="8" s="1"/>
  <c r="AH109" i="8" s="1"/>
  <c r="AI109" i="8" s="1"/>
  <c r="AJ109" i="8" s="1"/>
  <c r="AK109" i="8" s="1"/>
  <c r="Z110" i="8"/>
  <c r="AA110" i="8"/>
  <c r="AB110" i="8" s="1"/>
  <c r="AC110" i="8" s="1"/>
  <c r="AD110" i="8" s="1"/>
  <c r="AE110" i="8" s="1"/>
  <c r="AF110" i="8" s="1"/>
  <c r="AG110" i="8" s="1"/>
  <c r="AH110" i="8" s="1"/>
  <c r="AI110" i="8" s="1"/>
  <c r="AJ110" i="8" s="1"/>
  <c r="AK110" i="8" s="1"/>
  <c r="Z111" i="8"/>
  <c r="AA111" i="8" s="1"/>
  <c r="AB111" i="8" s="1"/>
  <c r="AC111" i="8" s="1"/>
  <c r="AD111" i="8" s="1"/>
  <c r="AE111" i="8" s="1"/>
  <c r="AF111" i="8" s="1"/>
  <c r="AG111" i="8" s="1"/>
  <c r="AH111" i="8" s="1"/>
  <c r="AI111" i="8" s="1"/>
  <c r="AJ111" i="8" s="1"/>
  <c r="AK111" i="8" s="1"/>
  <c r="Z113" i="8"/>
  <c r="AA113" i="8" s="1"/>
  <c r="AB113" i="8" s="1"/>
  <c r="AC113" i="8" s="1"/>
  <c r="AD113" i="8" s="1"/>
  <c r="AE113" i="8" s="1"/>
  <c r="AF113" i="8" s="1"/>
  <c r="AG113" i="8" s="1"/>
  <c r="AH113" i="8"/>
  <c r="AI113" i="8" s="1"/>
  <c r="AJ113" i="8" s="1"/>
  <c r="AK113" i="8" s="1"/>
  <c r="Z114" i="8"/>
  <c r="AA114" i="8" s="1"/>
  <c r="AB114" i="8" s="1"/>
  <c r="AC114" i="8" s="1"/>
  <c r="AD114" i="8" s="1"/>
  <c r="AE114" i="8" s="1"/>
  <c r="AF114" i="8" s="1"/>
  <c r="AG114" i="8" s="1"/>
  <c r="AH114" i="8" s="1"/>
  <c r="AI114" i="8" s="1"/>
  <c r="AJ114" i="8" s="1"/>
  <c r="AK114" i="8" s="1"/>
  <c r="Z115" i="8"/>
  <c r="AA115" i="8"/>
  <c r="AB115" i="8" s="1"/>
  <c r="AC115" i="8" s="1"/>
  <c r="AD115" i="8" s="1"/>
  <c r="AE115" i="8" s="1"/>
  <c r="AF115" i="8" s="1"/>
  <c r="AG115" i="8" s="1"/>
  <c r="AH115" i="8"/>
  <c r="AI115" i="8" s="1"/>
  <c r="AJ115" i="8" s="1"/>
  <c r="AK115" i="8" s="1"/>
  <c r="Z116" i="8"/>
  <c r="AA116" i="8" s="1"/>
  <c r="AB116" i="8" s="1"/>
  <c r="AC116" i="8" s="1"/>
  <c r="AD116" i="8"/>
  <c r="AE116" i="8" s="1"/>
  <c r="AF116" i="8" s="1"/>
  <c r="AG116" i="8" s="1"/>
  <c r="AH116" i="8" s="1"/>
  <c r="AI116" i="8" s="1"/>
  <c r="AJ116" i="8" s="1"/>
  <c r="AK116" i="8" s="1"/>
  <c r="Z117" i="8"/>
  <c r="AA117" i="8" s="1"/>
  <c r="AB117" i="8" s="1"/>
  <c r="AC117" i="8" s="1"/>
  <c r="AD117" i="8" s="1"/>
  <c r="AE117" i="8" s="1"/>
  <c r="AF117" i="8" s="1"/>
  <c r="AG117" i="8" s="1"/>
  <c r="AH117" i="8" s="1"/>
  <c r="AI117" i="8" s="1"/>
  <c r="AJ117" i="8" s="1"/>
  <c r="AK117" i="8" s="1"/>
  <c r="Y117" i="8"/>
  <c r="Y116" i="8"/>
  <c r="Y115" i="8"/>
  <c r="Y114" i="8"/>
  <c r="Y113" i="8"/>
  <c r="Y111" i="8"/>
  <c r="Y110" i="8"/>
  <c r="Y109" i="8"/>
  <c r="Y107" i="8"/>
  <c r="Y106" i="8"/>
  <c r="Y105" i="8"/>
  <c r="Y104" i="8"/>
  <c r="Y103" i="8"/>
  <c r="Y102" i="8"/>
  <c r="Y101" i="8"/>
  <c r="Y100" i="8"/>
  <c r="Y99" i="8"/>
  <c r="Y98" i="8"/>
  <c r="Y97" i="8"/>
  <c r="Y96" i="8"/>
  <c r="Y95" i="8"/>
  <c r="Y94" i="8"/>
  <c r="Y93" i="8"/>
  <c r="Y92" i="8"/>
  <c r="Y91" i="8"/>
  <c r="Y90" i="8"/>
  <c r="Y88" i="8"/>
  <c r="Y87" i="8"/>
  <c r="Y86" i="8"/>
  <c r="Y85" i="8"/>
  <c r="Y84" i="8"/>
  <c r="Y83" i="8"/>
  <c r="Y82" i="8"/>
  <c r="Y81" i="8"/>
  <c r="Y80" i="8"/>
  <c r="Y79" i="8"/>
  <c r="Y78" i="8"/>
  <c r="Y77" i="8"/>
  <c r="Y76" i="8"/>
  <c r="Y75" i="8"/>
  <c r="Y74" i="8"/>
  <c r="Y73" i="8"/>
  <c r="Y72" i="8"/>
  <c r="Y71" i="8"/>
  <c r="Y69" i="8"/>
  <c r="Y68" i="8"/>
  <c r="Y67" i="8"/>
  <c r="Y66" i="8"/>
  <c r="Y65" i="8"/>
  <c r="Y64" i="8"/>
  <c r="Y63" i="8"/>
  <c r="Y62" i="8"/>
  <c r="Y61" i="8"/>
  <c r="Y60" i="8"/>
  <c r="Y59" i="8"/>
  <c r="Y58" i="8"/>
  <c r="Y57" i="8"/>
  <c r="Y56" i="8"/>
  <c r="Y55" i="8"/>
  <c r="Y54" i="8"/>
  <c r="Y53" i="8"/>
  <c r="Y52" i="8"/>
  <c r="Y51" i="8"/>
  <c r="Y50" i="8"/>
  <c r="Y48" i="8"/>
  <c r="Y47" i="8"/>
  <c r="Y46" i="8"/>
  <c r="Y45" i="8"/>
  <c r="Y44" i="8"/>
  <c r="Y43" i="8"/>
  <c r="Y42" i="8"/>
  <c r="Y41" i="8"/>
  <c r="Y40" i="8"/>
  <c r="Y39" i="8"/>
  <c r="Y38" i="8"/>
  <c r="Y37" i="8"/>
  <c r="Y36" i="8"/>
  <c r="Y35" i="8"/>
  <c r="Y34" i="8"/>
  <c r="Y33" i="8"/>
  <c r="Y32" i="8"/>
  <c r="Y31" i="8"/>
  <c r="Y30" i="8"/>
  <c r="Y29" i="8"/>
  <c r="Y28" i="8"/>
  <c r="Y26" i="8"/>
  <c r="Y25" i="8"/>
  <c r="Y24" i="8"/>
  <c r="Y23" i="8"/>
  <c r="Y22" i="8"/>
  <c r="Y21" i="8"/>
  <c r="Y20" i="8"/>
  <c r="Y19" i="8"/>
  <c r="Y18" i="8"/>
  <c r="Y17" i="8"/>
  <c r="Y16" i="8"/>
  <c r="Y15" i="8"/>
  <c r="Y14" i="8"/>
  <c r="Y13" i="8"/>
  <c r="Y12" i="8"/>
  <c r="Y11" i="8"/>
  <c r="Y10" i="8"/>
  <c r="Y9" i="8"/>
  <c r="Y8" i="8"/>
  <c r="Y7" i="8"/>
  <c r="Y6" i="8"/>
  <c r="Y5" i="8"/>
  <c r="Y4" i="8"/>
  <c r="Z4" i="3"/>
  <c r="AA4" i="3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Z5" i="3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Z6" i="3"/>
  <c r="AA6" i="3"/>
  <c r="AB6" i="3"/>
  <c r="AC6" i="3" s="1"/>
  <c r="AD6" i="3" s="1"/>
  <c r="AE6" i="3" s="1"/>
  <c r="AF6" i="3" s="1"/>
  <c r="AG6" i="3" s="1"/>
  <c r="AH6" i="3" s="1"/>
  <c r="AI6" i="3" s="1"/>
  <c r="AJ6" i="3" s="1"/>
  <c r="AK6" i="3" s="1"/>
  <c r="Z7" i="3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Z8" i="3"/>
  <c r="AA8" i="3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Z9" i="3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Z10" i="3"/>
  <c r="AA10" i="3"/>
  <c r="AB10" i="3"/>
  <c r="AC10" i="3" s="1"/>
  <c r="AD10" i="3" s="1"/>
  <c r="AE10" i="3" s="1"/>
  <c r="AF10" i="3" s="1"/>
  <c r="AG10" i="3" s="1"/>
  <c r="AH10" i="3" s="1"/>
  <c r="AI10" i="3" s="1"/>
  <c r="AJ10" i="3" s="1"/>
  <c r="AK10" i="3" s="1"/>
  <c r="Z11" i="3"/>
  <c r="AA11" i="3" s="1"/>
  <c r="AB11" i="3" s="1"/>
  <c r="AC11" i="3" s="1"/>
  <c r="AD11" i="3" s="1"/>
  <c r="AE11" i="3" s="1"/>
  <c r="AF11" i="3" s="1"/>
  <c r="AG11" i="3" s="1"/>
  <c r="AH11" i="3" s="1"/>
  <c r="AI11" i="3" s="1"/>
  <c r="AJ11" i="3" s="1"/>
  <c r="AK11" i="3" s="1"/>
  <c r="Z12" i="3"/>
  <c r="AA12" i="3"/>
  <c r="AB12" i="3" s="1"/>
  <c r="AC12" i="3" s="1"/>
  <c r="AD12" i="3" s="1"/>
  <c r="AE12" i="3" s="1"/>
  <c r="AF12" i="3" s="1"/>
  <c r="AG12" i="3" s="1"/>
  <c r="AH12" i="3" s="1"/>
  <c r="AI12" i="3" s="1"/>
  <c r="AJ12" i="3" s="1"/>
  <c r="AK12" i="3" s="1"/>
  <c r="Z13" i="3"/>
  <c r="AA13" i="3" s="1"/>
  <c r="AB13" i="3" s="1"/>
  <c r="AC13" i="3" s="1"/>
  <c r="AD13" i="3" s="1"/>
  <c r="AE13" i="3" s="1"/>
  <c r="AF13" i="3" s="1"/>
  <c r="AG13" i="3" s="1"/>
  <c r="AH13" i="3" s="1"/>
  <c r="AI13" i="3" s="1"/>
  <c r="AJ13" i="3" s="1"/>
  <c r="AK13" i="3" s="1"/>
  <c r="Z14" i="3"/>
  <c r="AA14" i="3"/>
  <c r="AB14" i="3"/>
  <c r="AC14" i="3" s="1"/>
  <c r="AD14" i="3" s="1"/>
  <c r="AE14" i="3" s="1"/>
  <c r="AF14" i="3" s="1"/>
  <c r="AG14" i="3" s="1"/>
  <c r="AH14" i="3" s="1"/>
  <c r="AI14" i="3" s="1"/>
  <c r="AJ14" i="3" s="1"/>
  <c r="AK14" i="3" s="1"/>
  <c r="Z15" i="3"/>
  <c r="AA15" i="3" s="1"/>
  <c r="AB15" i="3" s="1"/>
  <c r="AC15" i="3" s="1"/>
  <c r="AD15" i="3" s="1"/>
  <c r="AE15" i="3" s="1"/>
  <c r="AF15" i="3" s="1"/>
  <c r="AG15" i="3" s="1"/>
  <c r="AH15" i="3" s="1"/>
  <c r="AI15" i="3" s="1"/>
  <c r="AJ15" i="3" s="1"/>
  <c r="AK15" i="3" s="1"/>
  <c r="Z16" i="3"/>
  <c r="AA16" i="3"/>
  <c r="AB16" i="3" s="1"/>
  <c r="AC16" i="3" s="1"/>
  <c r="AD16" i="3" s="1"/>
  <c r="AE16" i="3" s="1"/>
  <c r="AF16" i="3" s="1"/>
  <c r="AG16" i="3" s="1"/>
  <c r="AH16" i="3" s="1"/>
  <c r="AI16" i="3" s="1"/>
  <c r="AJ16" i="3" s="1"/>
  <c r="AK16" i="3" s="1"/>
  <c r="Z17" i="3"/>
  <c r="AA17" i="3" s="1"/>
  <c r="AB17" i="3" s="1"/>
  <c r="AC17" i="3" s="1"/>
  <c r="AD17" i="3" s="1"/>
  <c r="AE17" i="3" s="1"/>
  <c r="AF17" i="3" s="1"/>
  <c r="AG17" i="3" s="1"/>
  <c r="AH17" i="3" s="1"/>
  <c r="AI17" i="3" s="1"/>
  <c r="AJ17" i="3" s="1"/>
  <c r="AK17" i="3" s="1"/>
  <c r="Z18" i="3"/>
  <c r="AA18" i="3"/>
  <c r="AB18" i="3"/>
  <c r="AC18" i="3" s="1"/>
  <c r="AD18" i="3" s="1"/>
  <c r="AE18" i="3" s="1"/>
  <c r="AF18" i="3" s="1"/>
  <c r="AG18" i="3" s="1"/>
  <c r="AH18" i="3" s="1"/>
  <c r="AI18" i="3" s="1"/>
  <c r="AJ18" i="3" s="1"/>
  <c r="AK18" i="3" s="1"/>
  <c r="Z19" i="3"/>
  <c r="AA19" i="3" s="1"/>
  <c r="AB19" i="3" s="1"/>
  <c r="AC19" i="3" s="1"/>
  <c r="AD19" i="3" s="1"/>
  <c r="AE19" i="3" s="1"/>
  <c r="AF19" i="3" s="1"/>
  <c r="AG19" i="3" s="1"/>
  <c r="AH19" i="3" s="1"/>
  <c r="AI19" i="3" s="1"/>
  <c r="AJ19" i="3" s="1"/>
  <c r="AK19" i="3" s="1"/>
  <c r="Z20" i="3"/>
  <c r="AA20" i="3"/>
  <c r="AB20" i="3" s="1"/>
  <c r="AC20" i="3" s="1"/>
  <c r="AD20" i="3" s="1"/>
  <c r="AE20" i="3" s="1"/>
  <c r="AF20" i="3" s="1"/>
  <c r="AG20" i="3" s="1"/>
  <c r="AH20" i="3" s="1"/>
  <c r="AI20" i="3" s="1"/>
  <c r="AJ20" i="3" s="1"/>
  <c r="AK20" i="3" s="1"/>
  <c r="Z22" i="3"/>
  <c r="AA22" i="3" s="1"/>
  <c r="AB22" i="3" s="1"/>
  <c r="AC22" i="3" s="1"/>
  <c r="AD22" i="3" s="1"/>
  <c r="AE22" i="3" s="1"/>
  <c r="AF22" i="3" s="1"/>
  <c r="AG22" i="3" s="1"/>
  <c r="AH22" i="3" s="1"/>
  <c r="AI22" i="3" s="1"/>
  <c r="AJ22" i="3" s="1"/>
  <c r="AK22" i="3" s="1"/>
  <c r="Z23" i="3"/>
  <c r="AA23" i="3"/>
  <c r="AB23" i="3"/>
  <c r="AC23" i="3" s="1"/>
  <c r="AD23" i="3" s="1"/>
  <c r="AE23" i="3" s="1"/>
  <c r="AF23" i="3" s="1"/>
  <c r="AG23" i="3" s="1"/>
  <c r="AH23" i="3" s="1"/>
  <c r="AI23" i="3" s="1"/>
  <c r="AJ23" i="3" s="1"/>
  <c r="AK23" i="3" s="1"/>
  <c r="Z24" i="3"/>
  <c r="AA24" i="3" s="1"/>
  <c r="AB24" i="3" s="1"/>
  <c r="AC24" i="3" s="1"/>
  <c r="AD24" i="3" s="1"/>
  <c r="AE24" i="3" s="1"/>
  <c r="AF24" i="3" s="1"/>
  <c r="AG24" i="3" s="1"/>
  <c r="AH24" i="3" s="1"/>
  <c r="AI24" i="3" s="1"/>
  <c r="AJ24" i="3" s="1"/>
  <c r="AK24" i="3" s="1"/>
  <c r="Z25" i="3"/>
  <c r="AA25" i="3"/>
  <c r="AB25" i="3" s="1"/>
  <c r="AC25" i="3" s="1"/>
  <c r="AD25" i="3" s="1"/>
  <c r="AE25" i="3" s="1"/>
  <c r="AF25" i="3" s="1"/>
  <c r="AG25" i="3" s="1"/>
  <c r="AH25" i="3" s="1"/>
  <c r="AI25" i="3" s="1"/>
  <c r="AJ25" i="3" s="1"/>
  <c r="AK25" i="3" s="1"/>
  <c r="Z26" i="3"/>
  <c r="AA26" i="3" s="1"/>
  <c r="AB26" i="3" s="1"/>
  <c r="AC26" i="3" s="1"/>
  <c r="AD26" i="3" s="1"/>
  <c r="AE26" i="3" s="1"/>
  <c r="AF26" i="3" s="1"/>
  <c r="AG26" i="3" s="1"/>
  <c r="AH26" i="3" s="1"/>
  <c r="AI26" i="3" s="1"/>
  <c r="AJ26" i="3" s="1"/>
  <c r="AK26" i="3" s="1"/>
  <c r="Z27" i="3"/>
  <c r="AA27" i="3"/>
  <c r="AB27" i="3"/>
  <c r="AC27" i="3" s="1"/>
  <c r="AD27" i="3" s="1"/>
  <c r="AE27" i="3" s="1"/>
  <c r="AF27" i="3" s="1"/>
  <c r="AG27" i="3" s="1"/>
  <c r="AH27" i="3" s="1"/>
  <c r="AI27" i="3" s="1"/>
  <c r="AJ27" i="3" s="1"/>
  <c r="AK27" i="3" s="1"/>
  <c r="Z28" i="3"/>
  <c r="AA28" i="3" s="1"/>
  <c r="AB28" i="3" s="1"/>
  <c r="AC28" i="3" s="1"/>
  <c r="AD28" i="3" s="1"/>
  <c r="AE28" i="3" s="1"/>
  <c r="AF28" i="3" s="1"/>
  <c r="AG28" i="3" s="1"/>
  <c r="AH28" i="3" s="1"/>
  <c r="AI28" i="3" s="1"/>
  <c r="AJ28" i="3" s="1"/>
  <c r="AK28" i="3" s="1"/>
  <c r="Z29" i="3"/>
  <c r="AA29" i="3"/>
  <c r="AB29" i="3" s="1"/>
  <c r="AC29" i="3" s="1"/>
  <c r="AD29" i="3" s="1"/>
  <c r="AE29" i="3" s="1"/>
  <c r="AF29" i="3" s="1"/>
  <c r="AG29" i="3" s="1"/>
  <c r="AH29" i="3" s="1"/>
  <c r="AI29" i="3" s="1"/>
  <c r="AJ29" i="3" s="1"/>
  <c r="AK29" i="3" s="1"/>
  <c r="Z30" i="3"/>
  <c r="AA30" i="3" s="1"/>
  <c r="AB30" i="3" s="1"/>
  <c r="AC30" i="3" s="1"/>
  <c r="AD30" i="3" s="1"/>
  <c r="AE30" i="3" s="1"/>
  <c r="AF30" i="3" s="1"/>
  <c r="AG30" i="3" s="1"/>
  <c r="AH30" i="3" s="1"/>
  <c r="AI30" i="3" s="1"/>
  <c r="AJ30" i="3" s="1"/>
  <c r="AK30" i="3" s="1"/>
  <c r="Z31" i="3"/>
  <c r="AA31" i="3"/>
  <c r="AB31" i="3"/>
  <c r="AC31" i="3" s="1"/>
  <c r="AD31" i="3" s="1"/>
  <c r="AE31" i="3" s="1"/>
  <c r="AF31" i="3" s="1"/>
  <c r="AG31" i="3" s="1"/>
  <c r="AH31" i="3" s="1"/>
  <c r="AI31" i="3" s="1"/>
  <c r="AJ31" i="3" s="1"/>
  <c r="AK31" i="3" s="1"/>
  <c r="Z32" i="3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Z33" i="3"/>
  <c r="AA33" i="3"/>
  <c r="AB33" i="3"/>
  <c r="AC33" i="3" s="1"/>
  <c r="AD33" i="3" s="1"/>
  <c r="AE33" i="3" s="1"/>
  <c r="AF33" i="3" s="1"/>
  <c r="AG33" i="3" s="1"/>
  <c r="AH33" i="3" s="1"/>
  <c r="AI33" i="3" s="1"/>
  <c r="AJ33" i="3" s="1"/>
  <c r="AK33" i="3" s="1"/>
  <c r="Z34" i="3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Z35" i="3"/>
  <c r="AA35" i="3"/>
  <c r="AB35" i="3"/>
  <c r="AC35" i="3" s="1"/>
  <c r="AD35" i="3" s="1"/>
  <c r="AE35" i="3" s="1"/>
  <c r="AF35" i="3" s="1"/>
  <c r="AG35" i="3" s="1"/>
  <c r="AH35" i="3" s="1"/>
  <c r="AI35" i="3" s="1"/>
  <c r="AJ35" i="3" s="1"/>
  <c r="AK35" i="3" s="1"/>
  <c r="Z36" i="3"/>
  <c r="AA36" i="3" s="1"/>
  <c r="AB36" i="3" s="1"/>
  <c r="AC36" i="3" s="1"/>
  <c r="AD36" i="3" s="1"/>
  <c r="AE36" i="3" s="1"/>
  <c r="AF36" i="3" s="1"/>
  <c r="AG36" i="3" s="1"/>
  <c r="AH36" i="3" s="1"/>
  <c r="AI36" i="3" s="1"/>
  <c r="AJ36" i="3" s="1"/>
  <c r="AK36" i="3" s="1"/>
  <c r="Z37" i="3"/>
  <c r="AA37" i="3"/>
  <c r="AB37" i="3"/>
  <c r="AC37" i="3" s="1"/>
  <c r="AD37" i="3" s="1"/>
  <c r="AE37" i="3" s="1"/>
  <c r="AF37" i="3" s="1"/>
  <c r="AG37" i="3" s="1"/>
  <c r="AH37" i="3" s="1"/>
  <c r="AI37" i="3" s="1"/>
  <c r="AJ37" i="3" s="1"/>
  <c r="AK37" i="3" s="1"/>
  <c r="Z38" i="3"/>
  <c r="AA38" i="3" s="1"/>
  <c r="AB38" i="3" s="1"/>
  <c r="AC38" i="3" s="1"/>
  <c r="AD38" i="3" s="1"/>
  <c r="AE38" i="3" s="1"/>
  <c r="AF38" i="3" s="1"/>
  <c r="AG38" i="3" s="1"/>
  <c r="AH38" i="3" s="1"/>
  <c r="AI38" i="3" s="1"/>
  <c r="AJ38" i="3" s="1"/>
  <c r="AK38" i="3" s="1"/>
  <c r="Z39" i="3"/>
  <c r="AA39" i="3"/>
  <c r="AB39" i="3"/>
  <c r="AC39" i="3" s="1"/>
  <c r="AD39" i="3" s="1"/>
  <c r="AE39" i="3" s="1"/>
  <c r="AF39" i="3" s="1"/>
  <c r="AG39" i="3" s="1"/>
  <c r="AH39" i="3" s="1"/>
  <c r="AI39" i="3" s="1"/>
  <c r="AJ39" i="3" s="1"/>
  <c r="AK39" i="3" s="1"/>
  <c r="Z40" i="3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Z42" i="3"/>
  <c r="AA42" i="3"/>
  <c r="AB42" i="3"/>
  <c r="AC42" i="3" s="1"/>
  <c r="AD42" i="3" s="1"/>
  <c r="AE42" i="3" s="1"/>
  <c r="AF42" i="3" s="1"/>
  <c r="AG42" i="3" s="1"/>
  <c r="AH42" i="3" s="1"/>
  <c r="AI42" i="3" s="1"/>
  <c r="AJ42" i="3" s="1"/>
  <c r="AK42" i="3" s="1"/>
  <c r="Z43" i="3"/>
  <c r="AA43" i="3" s="1"/>
  <c r="AB43" i="3" s="1"/>
  <c r="AC43" i="3" s="1"/>
  <c r="AD43" i="3" s="1"/>
  <c r="AE43" i="3" s="1"/>
  <c r="AF43" i="3" s="1"/>
  <c r="AG43" i="3" s="1"/>
  <c r="AH43" i="3" s="1"/>
  <c r="AI43" i="3" s="1"/>
  <c r="AJ43" i="3" s="1"/>
  <c r="AK43" i="3" s="1"/>
  <c r="Z44" i="3"/>
  <c r="AA44" i="3"/>
  <c r="AB44" i="3" s="1"/>
  <c r="AC44" i="3" s="1"/>
  <c r="AD44" i="3" s="1"/>
  <c r="AE44" i="3" s="1"/>
  <c r="AF44" i="3" s="1"/>
  <c r="AG44" i="3" s="1"/>
  <c r="AH44" i="3" s="1"/>
  <c r="AI44" i="3" s="1"/>
  <c r="AJ44" i="3" s="1"/>
  <c r="AK44" i="3" s="1"/>
  <c r="Z45" i="3"/>
  <c r="AA45" i="3" s="1"/>
  <c r="AB45" i="3" s="1"/>
  <c r="AC45" i="3" s="1"/>
  <c r="AD45" i="3" s="1"/>
  <c r="AE45" i="3" s="1"/>
  <c r="AF45" i="3" s="1"/>
  <c r="AG45" i="3" s="1"/>
  <c r="AH45" i="3" s="1"/>
  <c r="AI45" i="3" s="1"/>
  <c r="AJ45" i="3" s="1"/>
  <c r="AK45" i="3" s="1"/>
  <c r="Z46" i="3"/>
  <c r="AA46" i="3"/>
  <c r="AB46" i="3"/>
  <c r="AC46" i="3" s="1"/>
  <c r="AD46" i="3" s="1"/>
  <c r="AE46" i="3" s="1"/>
  <c r="AF46" i="3" s="1"/>
  <c r="AG46" i="3" s="1"/>
  <c r="AH46" i="3" s="1"/>
  <c r="AI46" i="3" s="1"/>
  <c r="AJ46" i="3" s="1"/>
  <c r="AK46" i="3" s="1"/>
  <c r="Z47" i="3"/>
  <c r="AA47" i="3" s="1"/>
  <c r="AB47" i="3" s="1"/>
  <c r="AC47" i="3" s="1"/>
  <c r="AD47" i="3" s="1"/>
  <c r="AE47" i="3" s="1"/>
  <c r="AF47" i="3" s="1"/>
  <c r="AG47" i="3" s="1"/>
  <c r="AH47" i="3" s="1"/>
  <c r="AI47" i="3" s="1"/>
  <c r="AJ47" i="3" s="1"/>
  <c r="AK47" i="3" s="1"/>
  <c r="Z48" i="3"/>
  <c r="AA48" i="3"/>
  <c r="AB48" i="3" s="1"/>
  <c r="AC48" i="3" s="1"/>
  <c r="AD48" i="3" s="1"/>
  <c r="AE48" i="3" s="1"/>
  <c r="AF48" i="3" s="1"/>
  <c r="AG48" i="3" s="1"/>
  <c r="AH48" i="3" s="1"/>
  <c r="AI48" i="3" s="1"/>
  <c r="AJ48" i="3" s="1"/>
  <c r="AK48" i="3" s="1"/>
  <c r="Z49" i="3"/>
  <c r="AA49" i="3" s="1"/>
  <c r="AB49" i="3" s="1"/>
  <c r="AC49" i="3" s="1"/>
  <c r="AD49" i="3" s="1"/>
  <c r="AE49" i="3" s="1"/>
  <c r="AF49" i="3" s="1"/>
  <c r="AG49" i="3" s="1"/>
  <c r="AH49" i="3" s="1"/>
  <c r="AI49" i="3" s="1"/>
  <c r="AJ49" i="3" s="1"/>
  <c r="AK49" i="3" s="1"/>
  <c r="Z50" i="3"/>
  <c r="AA50" i="3"/>
  <c r="AB50" i="3"/>
  <c r="AC50" i="3" s="1"/>
  <c r="AD50" i="3" s="1"/>
  <c r="AE50" i="3" s="1"/>
  <c r="AF50" i="3" s="1"/>
  <c r="AG50" i="3" s="1"/>
  <c r="AH50" i="3" s="1"/>
  <c r="AI50" i="3" s="1"/>
  <c r="AJ50" i="3" s="1"/>
  <c r="AK50" i="3" s="1"/>
  <c r="Z51" i="3"/>
  <c r="AA51" i="3" s="1"/>
  <c r="AB51" i="3" s="1"/>
  <c r="AC51" i="3" s="1"/>
  <c r="AD51" i="3" s="1"/>
  <c r="AE51" i="3" s="1"/>
  <c r="AF51" i="3" s="1"/>
  <c r="AG51" i="3" s="1"/>
  <c r="AH51" i="3" s="1"/>
  <c r="AI51" i="3" s="1"/>
  <c r="AJ51" i="3" s="1"/>
  <c r="AK51" i="3" s="1"/>
  <c r="Z52" i="3"/>
  <c r="AA52" i="3"/>
  <c r="AB52" i="3"/>
  <c r="AC52" i="3" s="1"/>
  <c r="AD52" i="3" s="1"/>
  <c r="AE52" i="3" s="1"/>
  <c r="AF52" i="3" s="1"/>
  <c r="AG52" i="3" s="1"/>
  <c r="AH52" i="3" s="1"/>
  <c r="AI52" i="3" s="1"/>
  <c r="AJ52" i="3" s="1"/>
  <c r="AK52" i="3" s="1"/>
  <c r="Z53" i="3"/>
  <c r="AA53" i="3" s="1"/>
  <c r="AB53" i="3" s="1"/>
  <c r="AC53" i="3" s="1"/>
  <c r="AD53" i="3" s="1"/>
  <c r="AE53" i="3" s="1"/>
  <c r="AF53" i="3" s="1"/>
  <c r="AG53" i="3" s="1"/>
  <c r="AH53" i="3" s="1"/>
  <c r="AI53" i="3" s="1"/>
  <c r="AJ53" i="3" s="1"/>
  <c r="AK53" i="3" s="1"/>
  <c r="Z54" i="3"/>
  <c r="AA54" i="3"/>
  <c r="AB54" i="3"/>
  <c r="AC54" i="3" s="1"/>
  <c r="AD54" i="3" s="1"/>
  <c r="AE54" i="3" s="1"/>
  <c r="AF54" i="3" s="1"/>
  <c r="AG54" i="3" s="1"/>
  <c r="AH54" i="3" s="1"/>
  <c r="AI54" i="3" s="1"/>
  <c r="AJ54" i="3" s="1"/>
  <c r="AK54" i="3" s="1"/>
  <c r="Z55" i="3"/>
  <c r="AA55" i="3" s="1"/>
  <c r="AB55" i="3" s="1"/>
  <c r="AC55" i="3" s="1"/>
  <c r="AD55" i="3" s="1"/>
  <c r="AE55" i="3" s="1"/>
  <c r="AF55" i="3" s="1"/>
  <c r="AG55" i="3" s="1"/>
  <c r="AH55" i="3" s="1"/>
  <c r="AI55" i="3" s="1"/>
  <c r="AJ55" i="3" s="1"/>
  <c r="AK55" i="3" s="1"/>
  <c r="Z56" i="3"/>
  <c r="AA56" i="3"/>
  <c r="AB56" i="3"/>
  <c r="AC56" i="3" s="1"/>
  <c r="AD56" i="3" s="1"/>
  <c r="AE56" i="3" s="1"/>
  <c r="AF56" i="3" s="1"/>
  <c r="AG56" i="3" s="1"/>
  <c r="AH56" i="3" s="1"/>
  <c r="AI56" i="3" s="1"/>
  <c r="AJ56" i="3" s="1"/>
  <c r="AK56" i="3" s="1"/>
  <c r="Z57" i="3"/>
  <c r="AA57" i="3" s="1"/>
  <c r="AB57" i="3" s="1"/>
  <c r="AC57" i="3" s="1"/>
  <c r="AD57" i="3" s="1"/>
  <c r="AE57" i="3" s="1"/>
  <c r="AF57" i="3" s="1"/>
  <c r="AG57" i="3" s="1"/>
  <c r="AH57" i="3" s="1"/>
  <c r="AI57" i="3" s="1"/>
  <c r="AJ57" i="3" s="1"/>
  <c r="AK57" i="3" s="1"/>
  <c r="Z58" i="3"/>
  <c r="AA58" i="3"/>
  <c r="AB58" i="3"/>
  <c r="AC58" i="3" s="1"/>
  <c r="AD58" i="3" s="1"/>
  <c r="AE58" i="3" s="1"/>
  <c r="AF58" i="3" s="1"/>
  <c r="AG58" i="3" s="1"/>
  <c r="AH58" i="3" s="1"/>
  <c r="AI58" i="3" s="1"/>
  <c r="AJ58" i="3" s="1"/>
  <c r="AK58" i="3" s="1"/>
  <c r="Z59" i="3"/>
  <c r="AA59" i="3" s="1"/>
  <c r="AB59" i="3" s="1"/>
  <c r="AC59" i="3" s="1"/>
  <c r="AD59" i="3" s="1"/>
  <c r="AE59" i="3" s="1"/>
  <c r="AF59" i="3" s="1"/>
  <c r="AG59" i="3" s="1"/>
  <c r="AH59" i="3" s="1"/>
  <c r="AI59" i="3" s="1"/>
  <c r="AJ59" i="3" s="1"/>
  <c r="AK59" i="3" s="1"/>
  <c r="Z60" i="3"/>
  <c r="AA60" i="3"/>
  <c r="AB60" i="3"/>
  <c r="AC60" i="3" s="1"/>
  <c r="AD60" i="3" s="1"/>
  <c r="AE60" i="3" s="1"/>
  <c r="AF60" i="3" s="1"/>
  <c r="AG60" i="3" s="1"/>
  <c r="AH60" i="3" s="1"/>
  <c r="AI60" i="3" s="1"/>
  <c r="AJ60" i="3" s="1"/>
  <c r="AK60" i="3" s="1"/>
  <c r="Z61" i="3"/>
  <c r="AA61" i="3" s="1"/>
  <c r="AB61" i="3" s="1"/>
  <c r="AC61" i="3" s="1"/>
  <c r="AD61" i="3" s="1"/>
  <c r="AE61" i="3" s="1"/>
  <c r="AF61" i="3" s="1"/>
  <c r="AG61" i="3" s="1"/>
  <c r="AH61" i="3" s="1"/>
  <c r="AI61" i="3" s="1"/>
  <c r="AJ61" i="3" s="1"/>
  <c r="AK61" i="3" s="1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Y6" i="3"/>
  <c r="Y5" i="3"/>
  <c r="Y4" i="3"/>
  <c r="Z4" i="14"/>
  <c r="AA4" i="14"/>
  <c r="AB4" i="14" s="1"/>
  <c r="AC4" i="14" s="1"/>
  <c r="AD4" i="14" s="1"/>
  <c r="AE4" i="14" s="1"/>
  <c r="AF4" i="14" s="1"/>
  <c r="AG4" i="14" s="1"/>
  <c r="AH4" i="14" s="1"/>
  <c r="AI4" i="14" s="1"/>
  <c r="AJ4" i="14" s="1"/>
  <c r="AK4" i="14" s="1"/>
  <c r="Z5" i="14"/>
  <c r="AA5" i="14"/>
  <c r="AB5" i="14"/>
  <c r="AC5" i="14" s="1"/>
  <c r="AD5" i="14" s="1"/>
  <c r="AE5" i="14" s="1"/>
  <c r="AF5" i="14" s="1"/>
  <c r="AG5" i="14" s="1"/>
  <c r="AH5" i="14" s="1"/>
  <c r="AI5" i="14" s="1"/>
  <c r="AJ5" i="14" s="1"/>
  <c r="AK5" i="14" s="1"/>
  <c r="Z6" i="14"/>
  <c r="AA6" i="14" s="1"/>
  <c r="AB6" i="14" s="1"/>
  <c r="AC6" i="14" s="1"/>
  <c r="AD6" i="14" s="1"/>
  <c r="AE6" i="14" s="1"/>
  <c r="AF6" i="14" s="1"/>
  <c r="AG6" i="14" s="1"/>
  <c r="AH6" i="14" s="1"/>
  <c r="AI6" i="14" s="1"/>
  <c r="AJ6" i="14" s="1"/>
  <c r="AK6" i="14" s="1"/>
  <c r="Z7" i="14"/>
  <c r="AA7" i="14" s="1"/>
  <c r="AB7" i="14" s="1"/>
  <c r="AC7" i="14" s="1"/>
  <c r="AD7" i="14" s="1"/>
  <c r="AE7" i="14" s="1"/>
  <c r="AF7" i="14" s="1"/>
  <c r="AG7" i="14" s="1"/>
  <c r="AH7" i="14" s="1"/>
  <c r="AI7" i="14" s="1"/>
  <c r="AJ7" i="14" s="1"/>
  <c r="AK7" i="14" s="1"/>
  <c r="Z8" i="14"/>
  <c r="AA8" i="14"/>
  <c r="AB8" i="14" s="1"/>
  <c r="AC8" i="14" s="1"/>
  <c r="AD8" i="14" s="1"/>
  <c r="AE8" i="14" s="1"/>
  <c r="AF8" i="14" s="1"/>
  <c r="AG8" i="14" s="1"/>
  <c r="AH8" i="14" s="1"/>
  <c r="AI8" i="14" s="1"/>
  <c r="AJ8" i="14" s="1"/>
  <c r="AK8" i="14" s="1"/>
  <c r="Z9" i="14"/>
  <c r="AA9" i="14"/>
  <c r="AB9" i="14"/>
  <c r="AC9" i="14"/>
  <c r="AD9" i="14" s="1"/>
  <c r="AE9" i="14" s="1"/>
  <c r="AF9" i="14" s="1"/>
  <c r="AG9" i="14" s="1"/>
  <c r="AH9" i="14" s="1"/>
  <c r="AI9" i="14" s="1"/>
  <c r="AJ9" i="14" s="1"/>
  <c r="AK9" i="14" s="1"/>
  <c r="Z10" i="14"/>
  <c r="AA10" i="14" s="1"/>
  <c r="AB10" i="14" s="1"/>
  <c r="AC10" i="14" s="1"/>
  <c r="AD10" i="14" s="1"/>
  <c r="AE10" i="14" s="1"/>
  <c r="AF10" i="14" s="1"/>
  <c r="AG10" i="14" s="1"/>
  <c r="AH10" i="14" s="1"/>
  <c r="AI10" i="14" s="1"/>
  <c r="AJ10" i="14" s="1"/>
  <c r="AK10" i="14" s="1"/>
  <c r="Y5" i="14"/>
  <c r="Y6" i="14"/>
  <c r="Y7" i="14"/>
  <c r="Y8" i="14"/>
  <c r="Y9" i="14"/>
  <c r="Y10" i="14"/>
  <c r="Y4" i="14"/>
  <c r="Y47" i="18"/>
  <c r="Z47" i="18" s="1"/>
  <c r="AA47" i="18" s="1"/>
  <c r="AB47" i="18" s="1"/>
  <c r="AC47" i="18" s="1"/>
  <c r="AD47" i="18" s="1"/>
  <c r="AE47" i="18" s="1"/>
  <c r="AF47" i="18" s="1"/>
  <c r="AG47" i="18" s="1"/>
  <c r="AH47" i="18" s="1"/>
  <c r="AI47" i="18" s="1"/>
  <c r="AJ47" i="18" s="1"/>
  <c r="AK47" i="18" s="1"/>
  <c r="Y44" i="18"/>
  <c r="Z44" i="18" s="1"/>
  <c r="AA44" i="18" s="1"/>
  <c r="AB44" i="18" s="1"/>
  <c r="AC44" i="18" s="1"/>
  <c r="AD44" i="18" s="1"/>
  <c r="AE44" i="18" s="1"/>
  <c r="AF44" i="18" s="1"/>
  <c r="AG44" i="18" s="1"/>
  <c r="AH44" i="18" s="1"/>
  <c r="AI44" i="18" s="1"/>
  <c r="AJ44" i="18" s="1"/>
  <c r="AK44" i="18" s="1"/>
  <c r="Y42" i="18"/>
  <c r="Z42" i="18" s="1"/>
  <c r="AA42" i="18" s="1"/>
  <c r="AB42" i="18" s="1"/>
  <c r="AC42" i="18" s="1"/>
  <c r="AD42" i="18" s="1"/>
  <c r="AE42" i="18" s="1"/>
  <c r="AF42" i="18" s="1"/>
  <c r="AG42" i="18" s="1"/>
  <c r="AH42" i="18" s="1"/>
  <c r="AI42" i="18" s="1"/>
  <c r="AJ42" i="18" s="1"/>
  <c r="AK42" i="18" s="1"/>
  <c r="Y41" i="18"/>
  <c r="Z41" i="18" s="1"/>
  <c r="AA41" i="18" s="1"/>
  <c r="AB41" i="18" s="1"/>
  <c r="AC41" i="18" s="1"/>
  <c r="AD41" i="18" s="1"/>
  <c r="AE41" i="18" s="1"/>
  <c r="AF41" i="18" s="1"/>
  <c r="AG41" i="18" s="1"/>
  <c r="AH41" i="18" s="1"/>
  <c r="AI41" i="18" s="1"/>
  <c r="AJ41" i="18" s="1"/>
  <c r="AK41" i="18" s="1"/>
  <c r="Y40" i="18"/>
  <c r="Z40" i="18" s="1"/>
  <c r="AA40" i="18" s="1"/>
  <c r="AB40" i="18" s="1"/>
  <c r="AC40" i="18" s="1"/>
  <c r="AD40" i="18" s="1"/>
  <c r="AE40" i="18" s="1"/>
  <c r="AF40" i="18" s="1"/>
  <c r="AG40" i="18" s="1"/>
  <c r="AH40" i="18" s="1"/>
  <c r="AI40" i="18" s="1"/>
  <c r="AJ40" i="18" s="1"/>
  <c r="AK40" i="18" s="1"/>
  <c r="Y39" i="18"/>
  <c r="Z39" i="18" s="1"/>
  <c r="AA39" i="18" s="1"/>
  <c r="AB39" i="18" s="1"/>
  <c r="AC39" i="18" s="1"/>
  <c r="AD39" i="18" s="1"/>
  <c r="AE39" i="18" s="1"/>
  <c r="AF39" i="18" s="1"/>
  <c r="AG39" i="18" s="1"/>
  <c r="AH39" i="18" s="1"/>
  <c r="AI39" i="18" s="1"/>
  <c r="AJ39" i="18" s="1"/>
  <c r="AK39" i="18" s="1"/>
  <c r="Y36" i="18"/>
  <c r="Z36" i="18" s="1"/>
  <c r="AA36" i="18" s="1"/>
  <c r="AB36" i="18" s="1"/>
  <c r="AC36" i="18" s="1"/>
  <c r="AD36" i="18" s="1"/>
  <c r="AE36" i="18" s="1"/>
  <c r="AF36" i="18" s="1"/>
  <c r="AG36" i="18" s="1"/>
  <c r="AH36" i="18" s="1"/>
  <c r="AI36" i="18" s="1"/>
  <c r="AJ36" i="18" s="1"/>
  <c r="AK36" i="18" s="1"/>
  <c r="Y35" i="18"/>
  <c r="Z35" i="18" s="1"/>
  <c r="AA35" i="18" s="1"/>
  <c r="AB35" i="18" s="1"/>
  <c r="AC35" i="18" s="1"/>
  <c r="AD35" i="18" s="1"/>
  <c r="AE35" i="18" s="1"/>
  <c r="AF35" i="18" s="1"/>
  <c r="AG35" i="18" s="1"/>
  <c r="AH35" i="18" s="1"/>
  <c r="AI35" i="18" s="1"/>
  <c r="AJ35" i="18" s="1"/>
  <c r="AK35" i="18" s="1"/>
  <c r="Y34" i="18"/>
  <c r="Z34" i="18" s="1"/>
  <c r="AA34" i="18" s="1"/>
  <c r="AB34" i="18" s="1"/>
  <c r="AC34" i="18" s="1"/>
  <c r="AD34" i="18" s="1"/>
  <c r="AE34" i="18" s="1"/>
  <c r="AF34" i="18" s="1"/>
  <c r="AG34" i="18" s="1"/>
  <c r="AH34" i="18" s="1"/>
  <c r="AI34" i="18" s="1"/>
  <c r="AJ34" i="18" s="1"/>
  <c r="AK34" i="18" s="1"/>
  <c r="Y33" i="18"/>
  <c r="Z33" i="18" s="1"/>
  <c r="AA33" i="18" s="1"/>
  <c r="AB33" i="18" s="1"/>
  <c r="AC33" i="18" s="1"/>
  <c r="AD33" i="18" s="1"/>
  <c r="AE33" i="18" s="1"/>
  <c r="AF33" i="18" s="1"/>
  <c r="AG33" i="18" s="1"/>
  <c r="AH33" i="18" s="1"/>
  <c r="AI33" i="18" s="1"/>
  <c r="AJ33" i="18" s="1"/>
  <c r="AK33" i="18" s="1"/>
  <c r="Z32" i="18"/>
  <c r="AA32" i="18" s="1"/>
  <c r="AB32" i="18" s="1"/>
  <c r="AC32" i="18" s="1"/>
  <c r="AD32" i="18" s="1"/>
  <c r="AE32" i="18" s="1"/>
  <c r="AF32" i="18" s="1"/>
  <c r="AG32" i="18" s="1"/>
  <c r="AH32" i="18" s="1"/>
  <c r="AI32" i="18" s="1"/>
  <c r="AJ32" i="18" s="1"/>
  <c r="AK32" i="18" s="1"/>
  <c r="Y32" i="18"/>
  <c r="Y31" i="18"/>
  <c r="Z31" i="18" s="1"/>
  <c r="AA31" i="18" s="1"/>
  <c r="AB31" i="18" s="1"/>
  <c r="AC31" i="18" s="1"/>
  <c r="AD31" i="18" s="1"/>
  <c r="AE31" i="18" s="1"/>
  <c r="AF31" i="18" s="1"/>
  <c r="AG31" i="18" s="1"/>
  <c r="AH31" i="18" s="1"/>
  <c r="AI31" i="18" s="1"/>
  <c r="AJ31" i="18" s="1"/>
  <c r="AK31" i="18" s="1"/>
  <c r="Y30" i="18"/>
  <c r="Z30" i="18" s="1"/>
  <c r="AA30" i="18" s="1"/>
  <c r="AB30" i="18" s="1"/>
  <c r="AC30" i="18" s="1"/>
  <c r="AD30" i="18" s="1"/>
  <c r="AE30" i="18" s="1"/>
  <c r="AF30" i="18" s="1"/>
  <c r="AG30" i="18" s="1"/>
  <c r="AH30" i="18" s="1"/>
  <c r="AI30" i="18" s="1"/>
  <c r="AJ30" i="18" s="1"/>
  <c r="AK30" i="18" s="1"/>
  <c r="Y28" i="18"/>
  <c r="Z28" i="18" s="1"/>
  <c r="AA28" i="18" s="1"/>
  <c r="AB28" i="18" s="1"/>
  <c r="AC28" i="18" s="1"/>
  <c r="AD28" i="18" s="1"/>
  <c r="AE28" i="18" s="1"/>
  <c r="AF28" i="18" s="1"/>
  <c r="AG28" i="18" s="1"/>
  <c r="AH28" i="18" s="1"/>
  <c r="AI28" i="18" s="1"/>
  <c r="AJ28" i="18" s="1"/>
  <c r="AK28" i="18" s="1"/>
  <c r="Y27" i="18"/>
  <c r="Z27" i="18" s="1"/>
  <c r="AA27" i="18" s="1"/>
  <c r="AB27" i="18" s="1"/>
  <c r="AC27" i="18" s="1"/>
  <c r="AD27" i="18" s="1"/>
  <c r="AE27" i="18" s="1"/>
  <c r="AF27" i="18" s="1"/>
  <c r="AG27" i="18" s="1"/>
  <c r="AH27" i="18" s="1"/>
  <c r="AI27" i="18" s="1"/>
  <c r="AJ27" i="18" s="1"/>
  <c r="AK27" i="18" s="1"/>
  <c r="Y26" i="18"/>
  <c r="Z26" i="18" s="1"/>
  <c r="AA26" i="18" s="1"/>
  <c r="AB26" i="18" s="1"/>
  <c r="AC26" i="18" s="1"/>
  <c r="AD26" i="18" s="1"/>
  <c r="AE26" i="18" s="1"/>
  <c r="AF26" i="18" s="1"/>
  <c r="AG26" i="18" s="1"/>
  <c r="AH26" i="18" s="1"/>
  <c r="AI26" i="18" s="1"/>
  <c r="AJ26" i="18" s="1"/>
  <c r="AK26" i="18" s="1"/>
  <c r="Y25" i="18"/>
  <c r="Z25" i="18" s="1"/>
  <c r="AA25" i="18" s="1"/>
  <c r="AB25" i="18" s="1"/>
  <c r="AC25" i="18" s="1"/>
  <c r="AD25" i="18" s="1"/>
  <c r="AE25" i="18" s="1"/>
  <c r="AF25" i="18" s="1"/>
  <c r="AG25" i="18" s="1"/>
  <c r="AH25" i="18" s="1"/>
  <c r="AI25" i="18" s="1"/>
  <c r="AJ25" i="18" s="1"/>
  <c r="AK25" i="18" s="1"/>
  <c r="Z24" i="18"/>
  <c r="AA24" i="18" s="1"/>
  <c r="AB24" i="18" s="1"/>
  <c r="AC24" i="18" s="1"/>
  <c r="AD24" i="18" s="1"/>
  <c r="AE24" i="18" s="1"/>
  <c r="AF24" i="18" s="1"/>
  <c r="AG24" i="18" s="1"/>
  <c r="AH24" i="18" s="1"/>
  <c r="AI24" i="18" s="1"/>
  <c r="AJ24" i="18" s="1"/>
  <c r="AK24" i="18" s="1"/>
  <c r="Y24" i="18"/>
  <c r="Y23" i="18"/>
  <c r="Z23" i="18" s="1"/>
  <c r="AA23" i="18" s="1"/>
  <c r="AB23" i="18" s="1"/>
  <c r="AC23" i="18" s="1"/>
  <c r="AD23" i="18" s="1"/>
  <c r="AE23" i="18" s="1"/>
  <c r="AF23" i="18" s="1"/>
  <c r="AG23" i="18" s="1"/>
  <c r="AH23" i="18" s="1"/>
  <c r="AI23" i="18" s="1"/>
  <c r="AJ23" i="18" s="1"/>
  <c r="AK23" i="18" s="1"/>
  <c r="Y22" i="18"/>
  <c r="Z22" i="18" s="1"/>
  <c r="AA22" i="18" s="1"/>
  <c r="AB22" i="18" s="1"/>
  <c r="AC22" i="18" s="1"/>
  <c r="AD22" i="18" s="1"/>
  <c r="AE22" i="18" s="1"/>
  <c r="AF22" i="18" s="1"/>
  <c r="AG22" i="18" s="1"/>
  <c r="AH22" i="18" s="1"/>
  <c r="AI22" i="18" s="1"/>
  <c r="AJ22" i="18" s="1"/>
  <c r="AK22" i="18" s="1"/>
  <c r="Y21" i="18"/>
  <c r="Z21" i="18" s="1"/>
  <c r="AA21" i="18" s="1"/>
  <c r="AB21" i="18" s="1"/>
  <c r="AC21" i="18" s="1"/>
  <c r="AD21" i="18" s="1"/>
  <c r="AE21" i="18" s="1"/>
  <c r="AF21" i="18" s="1"/>
  <c r="AG21" i="18" s="1"/>
  <c r="AH21" i="18" s="1"/>
  <c r="AI21" i="18" s="1"/>
  <c r="AJ21" i="18" s="1"/>
  <c r="AK21" i="18" s="1"/>
  <c r="Y18" i="18"/>
  <c r="Z18" i="18" s="1"/>
  <c r="AA18" i="18" s="1"/>
  <c r="AB18" i="18" s="1"/>
  <c r="AC18" i="18" s="1"/>
  <c r="AD18" i="18" s="1"/>
  <c r="AE18" i="18" s="1"/>
  <c r="AF18" i="18" s="1"/>
  <c r="AG18" i="18" s="1"/>
  <c r="AH18" i="18" s="1"/>
  <c r="AI18" i="18" s="1"/>
  <c r="AJ18" i="18" s="1"/>
  <c r="AK18" i="18" s="1"/>
  <c r="Y17" i="18"/>
  <c r="Z17" i="18" s="1"/>
  <c r="AA17" i="18" s="1"/>
  <c r="AB17" i="18" s="1"/>
  <c r="AC17" i="18" s="1"/>
  <c r="AD17" i="18" s="1"/>
  <c r="AE17" i="18" s="1"/>
  <c r="AF17" i="18" s="1"/>
  <c r="AG17" i="18" s="1"/>
  <c r="AH17" i="18" s="1"/>
  <c r="AI17" i="18" s="1"/>
  <c r="AJ17" i="18" s="1"/>
  <c r="AK17" i="18" s="1"/>
  <c r="Y16" i="18"/>
  <c r="Z16" i="18" s="1"/>
  <c r="AA16" i="18" s="1"/>
  <c r="AB16" i="18" s="1"/>
  <c r="AC16" i="18" s="1"/>
  <c r="AD16" i="18" s="1"/>
  <c r="AE16" i="18" s="1"/>
  <c r="AF16" i="18" s="1"/>
  <c r="AG16" i="18" s="1"/>
  <c r="AH16" i="18" s="1"/>
  <c r="AI16" i="18" s="1"/>
  <c r="AJ16" i="18" s="1"/>
  <c r="AK16" i="18" s="1"/>
  <c r="Y15" i="18"/>
  <c r="Z15" i="18" s="1"/>
  <c r="AA15" i="18" s="1"/>
  <c r="AB15" i="18" s="1"/>
  <c r="AC15" i="18" s="1"/>
  <c r="AD15" i="18" s="1"/>
  <c r="AE15" i="18" s="1"/>
  <c r="AF15" i="18" s="1"/>
  <c r="AG15" i="18" s="1"/>
  <c r="AH15" i="18" s="1"/>
  <c r="AI15" i="18" s="1"/>
  <c r="AJ15" i="18" s="1"/>
  <c r="AK15" i="18" s="1"/>
  <c r="Z14" i="18"/>
  <c r="AA14" i="18" s="1"/>
  <c r="AB14" i="18" s="1"/>
  <c r="AC14" i="18" s="1"/>
  <c r="AD14" i="18" s="1"/>
  <c r="AE14" i="18" s="1"/>
  <c r="AF14" i="18" s="1"/>
  <c r="AG14" i="18" s="1"/>
  <c r="AH14" i="18" s="1"/>
  <c r="AI14" i="18" s="1"/>
  <c r="AJ14" i="18" s="1"/>
  <c r="AK14" i="18" s="1"/>
  <c r="Y14" i="18"/>
  <c r="Y13" i="18"/>
  <c r="Z13" i="18" s="1"/>
  <c r="AA13" i="18" s="1"/>
  <c r="AB13" i="18" s="1"/>
  <c r="AC13" i="18" s="1"/>
  <c r="AD13" i="18" s="1"/>
  <c r="AE13" i="18" s="1"/>
  <c r="AF13" i="18" s="1"/>
  <c r="AG13" i="18" s="1"/>
  <c r="AH13" i="18" s="1"/>
  <c r="AI13" i="18" s="1"/>
  <c r="AJ13" i="18" s="1"/>
  <c r="AK13" i="18" s="1"/>
  <c r="Y12" i="18"/>
  <c r="Z12" i="18" s="1"/>
  <c r="AA12" i="18" s="1"/>
  <c r="AB12" i="18" s="1"/>
  <c r="AC12" i="18" s="1"/>
  <c r="AD12" i="18" s="1"/>
  <c r="AE12" i="18" s="1"/>
  <c r="AF12" i="18" s="1"/>
  <c r="AG12" i="18" s="1"/>
  <c r="AH12" i="18" s="1"/>
  <c r="AI12" i="18" s="1"/>
  <c r="AJ12" i="18" s="1"/>
  <c r="AK12" i="18" s="1"/>
  <c r="Z5" i="18"/>
  <c r="AA5" i="18" s="1"/>
  <c r="AB5" i="18" s="1"/>
  <c r="AC5" i="18" s="1"/>
  <c r="AD5" i="18" s="1"/>
  <c r="AE5" i="18" s="1"/>
  <c r="AF5" i="18" s="1"/>
  <c r="AG5" i="18" s="1"/>
  <c r="AH5" i="18" s="1"/>
  <c r="AI5" i="18" s="1"/>
  <c r="AJ5" i="18" s="1"/>
  <c r="AK5" i="18" s="1"/>
  <c r="Z6" i="18"/>
  <c r="AA6" i="18" s="1"/>
  <c r="AB6" i="18" s="1"/>
  <c r="AC6" i="18" s="1"/>
  <c r="AD6" i="18" s="1"/>
  <c r="AE6" i="18" s="1"/>
  <c r="AF6" i="18" s="1"/>
  <c r="AG6" i="18" s="1"/>
  <c r="AH6" i="18" s="1"/>
  <c r="AI6" i="18" s="1"/>
  <c r="AJ6" i="18" s="1"/>
  <c r="AK6" i="18" s="1"/>
  <c r="Z7" i="18"/>
  <c r="AA7" i="18" s="1"/>
  <c r="AB7" i="18" s="1"/>
  <c r="AC7" i="18" s="1"/>
  <c r="AD7" i="18" s="1"/>
  <c r="AE7" i="18" s="1"/>
  <c r="AF7" i="18" s="1"/>
  <c r="AG7" i="18" s="1"/>
  <c r="AH7" i="18" s="1"/>
  <c r="AI7" i="18" s="1"/>
  <c r="AJ7" i="18" s="1"/>
  <c r="AK7" i="18" s="1"/>
  <c r="Z8" i="18"/>
  <c r="AA8" i="18" s="1"/>
  <c r="AB8" i="18" s="1"/>
  <c r="AC8" i="18" s="1"/>
  <c r="AD8" i="18" s="1"/>
  <c r="AE8" i="18" s="1"/>
  <c r="AF8" i="18" s="1"/>
  <c r="AG8" i="18" s="1"/>
  <c r="AH8" i="18" s="1"/>
  <c r="AI8" i="18" s="1"/>
  <c r="AJ8" i="18" s="1"/>
  <c r="AK8" i="18" s="1"/>
  <c r="Z9" i="18"/>
  <c r="AA9" i="18" s="1"/>
  <c r="AB9" i="18" s="1"/>
  <c r="AC9" i="18" s="1"/>
  <c r="AD9" i="18" s="1"/>
  <c r="AE9" i="18" s="1"/>
  <c r="AF9" i="18" s="1"/>
  <c r="AG9" i="18" s="1"/>
  <c r="AH9" i="18" s="1"/>
  <c r="AI9" i="18" s="1"/>
  <c r="AJ9" i="18" s="1"/>
  <c r="AK9" i="18" s="1"/>
  <c r="Z10" i="18"/>
  <c r="AA10" i="18"/>
  <c r="AB10" i="18" s="1"/>
  <c r="AC10" i="18" s="1"/>
  <c r="AD10" i="18" s="1"/>
  <c r="AE10" i="18" s="1"/>
  <c r="AF10" i="18" s="1"/>
  <c r="AG10" i="18" s="1"/>
  <c r="AH10" i="18" s="1"/>
  <c r="AI10" i="18" s="1"/>
  <c r="AJ10" i="18" s="1"/>
  <c r="AK10" i="18" s="1"/>
  <c r="Y6" i="18"/>
  <c r="Y7" i="18"/>
  <c r="Y8" i="18"/>
  <c r="Y9" i="18"/>
  <c r="Y10" i="18"/>
  <c r="Y5" i="18"/>
  <c r="R26" i="18" l="1"/>
  <c r="R25" i="18"/>
  <c r="R24" i="18"/>
  <c r="R23" i="18"/>
  <c r="R34" i="18"/>
  <c r="R33" i="18"/>
  <c r="R32" i="18"/>
  <c r="R40" i="18"/>
  <c r="R22" i="15"/>
  <c r="O23" i="15" l="1"/>
  <c r="K23" i="15"/>
  <c r="I23" i="15"/>
  <c r="E23" i="15"/>
  <c r="C23" i="15"/>
  <c r="G22" i="15"/>
  <c r="E22" i="15"/>
  <c r="C22" i="15"/>
  <c r="K21" i="15"/>
  <c r="I21" i="15"/>
  <c r="G21" i="15"/>
  <c r="C21" i="15"/>
  <c r="O44" i="18" l="1"/>
  <c r="O42" i="18"/>
  <c r="O36" i="18"/>
  <c r="O28" i="18"/>
  <c r="O25" i="18"/>
  <c r="M42" i="18"/>
  <c r="M36" i="18"/>
  <c r="M28" i="18"/>
  <c r="K47" i="18"/>
  <c r="K44" i="18"/>
  <c r="K41" i="18"/>
  <c r="K39" i="18"/>
  <c r="K35" i="18"/>
  <c r="K34" i="18"/>
  <c r="K33" i="18"/>
  <c r="K27" i="18"/>
  <c r="K25" i="18"/>
  <c r="K24" i="18"/>
  <c r="K23" i="18"/>
  <c r="I47" i="18"/>
  <c r="I44" i="18"/>
  <c r="I42" i="18"/>
  <c r="I41" i="18"/>
  <c r="I39" i="18"/>
  <c r="I36" i="18"/>
  <c r="I35" i="18"/>
  <c r="I34" i="18"/>
  <c r="I33" i="18"/>
  <c r="I31" i="18"/>
  <c r="I28" i="18"/>
  <c r="I27" i="18"/>
  <c r="I25" i="18"/>
  <c r="I24" i="18"/>
  <c r="I23" i="18"/>
  <c r="I22" i="18"/>
  <c r="G40" i="18"/>
  <c r="G39" i="18"/>
  <c r="G34" i="18"/>
  <c r="G33" i="18"/>
  <c r="G32" i="18"/>
  <c r="G31" i="18"/>
  <c r="G30" i="18"/>
  <c r="G26" i="18"/>
  <c r="G25" i="18"/>
  <c r="G24" i="18"/>
  <c r="G23" i="18"/>
  <c r="G22" i="18"/>
  <c r="G21" i="18"/>
  <c r="E47" i="18"/>
  <c r="E44" i="18"/>
  <c r="E42" i="18"/>
  <c r="E41" i="18"/>
  <c r="E40" i="18"/>
  <c r="E36" i="18"/>
  <c r="E35" i="18"/>
  <c r="E34" i="18"/>
  <c r="E33" i="18"/>
  <c r="E32" i="18"/>
  <c r="E28" i="18"/>
  <c r="E27" i="18"/>
  <c r="E26" i="18"/>
  <c r="E25" i="18"/>
  <c r="E24" i="18"/>
  <c r="E23" i="18"/>
  <c r="C47" i="18"/>
  <c r="C44" i="18"/>
  <c r="C42" i="18"/>
  <c r="C41" i="18"/>
  <c r="C40" i="18"/>
  <c r="C39" i="18"/>
  <c r="C36" i="18"/>
  <c r="C35" i="18"/>
  <c r="C34" i="18"/>
  <c r="C33" i="18"/>
  <c r="C32" i="18"/>
  <c r="C31" i="18"/>
  <c r="C30" i="18"/>
  <c r="C28" i="18"/>
  <c r="C27" i="18"/>
  <c r="C26" i="18"/>
  <c r="C25" i="18"/>
  <c r="C24" i="18"/>
  <c r="W24" i="18" s="1"/>
  <c r="X24" i="18" s="1"/>
  <c r="C23" i="18"/>
  <c r="C22" i="18"/>
  <c r="C21" i="18"/>
  <c r="U13" i="18"/>
  <c r="U6" i="18"/>
  <c r="O18" i="18"/>
  <c r="O15" i="18"/>
  <c r="O10" i="18"/>
  <c r="C18" i="18"/>
  <c r="C17" i="18"/>
  <c r="C16" i="18"/>
  <c r="C15" i="18"/>
  <c r="C14" i="18"/>
  <c r="C12" i="18"/>
  <c r="C10" i="18"/>
  <c r="E18" i="18"/>
  <c r="E17" i="18"/>
  <c r="E16" i="18"/>
  <c r="E15" i="18"/>
  <c r="E14" i="18"/>
  <c r="E12" i="18"/>
  <c r="E10" i="18"/>
  <c r="G15" i="18"/>
  <c r="G14" i="18"/>
  <c r="G7" i="18"/>
  <c r="I18" i="18"/>
  <c r="I17" i="18"/>
  <c r="I16" i="18"/>
  <c r="I15" i="18"/>
  <c r="I12" i="18"/>
  <c r="I5" i="18"/>
  <c r="I7" i="18"/>
  <c r="I10" i="18"/>
  <c r="I9" i="18"/>
  <c r="K18" i="18"/>
  <c r="K17" i="18"/>
  <c r="K16" i="18"/>
  <c r="K15" i="18"/>
  <c r="K13" i="18"/>
  <c r="K12" i="18"/>
  <c r="K10" i="18"/>
  <c r="K9" i="18"/>
  <c r="E9" i="18"/>
  <c r="C9" i="18"/>
  <c r="K8" i="18"/>
  <c r="I8" i="18"/>
  <c r="E8" i="18"/>
  <c r="C8" i="18"/>
  <c r="O7" i="18"/>
  <c r="K7" i="18"/>
  <c r="E7" i="18"/>
  <c r="C7" i="18"/>
  <c r="K6" i="18"/>
  <c r="K5" i="18"/>
  <c r="E5" i="18"/>
  <c r="C5" i="18"/>
  <c r="W21" i="15" l="1"/>
  <c r="X21" i="15" s="1"/>
  <c r="W22" i="15"/>
  <c r="X22" i="15" s="1"/>
  <c r="W23" i="15"/>
  <c r="X23" i="15" s="1"/>
  <c r="W25" i="18"/>
  <c r="X25" i="18" s="1"/>
  <c r="W47" i="18"/>
  <c r="X47" i="18" s="1"/>
  <c r="W26" i="18"/>
  <c r="X26" i="18" s="1"/>
  <c r="W44" i="18"/>
  <c r="X44" i="18" s="1"/>
  <c r="W40" i="18"/>
  <c r="X40" i="18" s="1"/>
  <c r="W33" i="18"/>
  <c r="X33" i="18" s="1"/>
  <c r="W34" i="18"/>
  <c r="X34" i="18" s="1"/>
  <c r="W13" i="18"/>
  <c r="X13" i="18" s="1"/>
  <c r="W22" i="18"/>
  <c r="X22" i="18" s="1"/>
  <c r="W21" i="18"/>
  <c r="X21" i="18" s="1"/>
  <c r="W30" i="18"/>
  <c r="X30" i="18" s="1"/>
  <c r="W31" i="18"/>
  <c r="X31" i="18" s="1"/>
  <c r="W32" i="18"/>
  <c r="X32" i="18" s="1"/>
  <c r="W36" i="18"/>
  <c r="X36" i="18" s="1"/>
  <c r="W35" i="18"/>
  <c r="X35" i="18" s="1"/>
  <c r="W39" i="18"/>
  <c r="X39" i="18" s="1"/>
  <c r="W41" i="18"/>
  <c r="X41" i="18" s="1"/>
  <c r="W17" i="18"/>
  <c r="X17" i="18" s="1"/>
  <c r="W23" i="18"/>
  <c r="X23" i="18" s="1"/>
  <c r="W42" i="18"/>
  <c r="X42" i="18" s="1"/>
  <c r="W27" i="18"/>
  <c r="X27" i="18" s="1"/>
  <c r="W28" i="18"/>
  <c r="X28" i="18" s="1"/>
  <c r="W15" i="18"/>
  <c r="X15" i="18" s="1"/>
  <c r="W18" i="18"/>
  <c r="X18" i="18" s="1"/>
  <c r="W16" i="18"/>
  <c r="X16" i="18" s="1"/>
  <c r="W14" i="18"/>
  <c r="X14" i="18" s="1"/>
  <c r="W10" i="18"/>
  <c r="X10" i="18" s="1"/>
  <c r="W12" i="18"/>
  <c r="X12" i="18" s="1"/>
  <c r="W9" i="18"/>
  <c r="X9" i="18" s="1"/>
  <c r="W7" i="18"/>
  <c r="X7" i="18" s="1"/>
  <c r="W8" i="18"/>
  <c r="X8" i="18" s="1"/>
  <c r="W5" i="18"/>
  <c r="X5" i="18" s="1"/>
  <c r="W6" i="18"/>
  <c r="X6" i="18" s="1"/>
  <c r="O25" i="17"/>
  <c r="M25" i="17"/>
  <c r="K25" i="17"/>
  <c r="I25" i="17"/>
  <c r="G25" i="17"/>
  <c r="E25" i="17"/>
  <c r="C25" i="17"/>
  <c r="R24" i="17"/>
  <c r="O24" i="17"/>
  <c r="M24" i="17"/>
  <c r="K24" i="17"/>
  <c r="I24" i="17"/>
  <c r="G24" i="17"/>
  <c r="E24" i="17"/>
  <c r="C24" i="17"/>
  <c r="V23" i="17"/>
  <c r="R23" i="17"/>
  <c r="O23" i="17"/>
  <c r="M23" i="17"/>
  <c r="K23" i="17"/>
  <c r="I23" i="17"/>
  <c r="G23" i="17"/>
  <c r="E23" i="17"/>
  <c r="C23" i="17"/>
  <c r="O22" i="17"/>
  <c r="K22" i="17"/>
  <c r="C22" i="17"/>
  <c r="O21" i="17"/>
  <c r="M21" i="17"/>
  <c r="K21" i="17"/>
  <c r="G21" i="17"/>
  <c r="C21" i="17"/>
  <c r="O19" i="17"/>
  <c r="E19" i="17"/>
  <c r="C19" i="17"/>
  <c r="O18" i="17"/>
  <c r="M18" i="17"/>
  <c r="E18" i="17"/>
  <c r="C18" i="17"/>
  <c r="O17" i="17"/>
  <c r="M17" i="17"/>
  <c r="K17" i="17"/>
  <c r="I17" i="17"/>
  <c r="E17" i="17"/>
  <c r="C17" i="17"/>
  <c r="O16" i="17"/>
  <c r="M16" i="17"/>
  <c r="K16" i="17"/>
  <c r="I16" i="17"/>
  <c r="E16" i="17"/>
  <c r="C16" i="17"/>
  <c r="O15" i="17"/>
  <c r="M15" i="17"/>
  <c r="K15" i="17"/>
  <c r="I15" i="17"/>
  <c r="E15" i="17"/>
  <c r="C15" i="17"/>
  <c r="O14" i="17"/>
  <c r="M14" i="17"/>
  <c r="K14" i="17"/>
  <c r="I14" i="17"/>
  <c r="E14" i="17"/>
  <c r="C14" i="17"/>
  <c r="O13" i="17"/>
  <c r="M13" i="17"/>
  <c r="K13" i="17"/>
  <c r="I13" i="17"/>
  <c r="E13" i="17"/>
  <c r="C13" i="17"/>
  <c r="O12" i="17"/>
  <c r="M12" i="17"/>
  <c r="K12" i="17"/>
  <c r="I12" i="17"/>
  <c r="E12" i="17"/>
  <c r="C12" i="17"/>
  <c r="E10" i="17"/>
  <c r="C10" i="17"/>
  <c r="E9" i="17"/>
  <c r="C9" i="17"/>
  <c r="V8" i="17"/>
  <c r="O8" i="17"/>
  <c r="M8" i="17"/>
  <c r="K8" i="17"/>
  <c r="I8" i="17"/>
  <c r="G8" i="17"/>
  <c r="E8" i="17"/>
  <c r="C8" i="17"/>
  <c r="O6" i="17"/>
  <c r="K6" i="17"/>
  <c r="I6" i="17"/>
  <c r="E6" i="17"/>
  <c r="C6" i="17"/>
  <c r="O5" i="17"/>
  <c r="K5" i="17"/>
  <c r="I5" i="17"/>
  <c r="E5" i="17"/>
  <c r="C5" i="17"/>
  <c r="O4" i="17"/>
  <c r="K4" i="17"/>
  <c r="C4" i="17"/>
  <c r="AK3" i="17"/>
  <c r="AJ3" i="17"/>
  <c r="AI3" i="17"/>
  <c r="AH3" i="17"/>
  <c r="AG3" i="17"/>
  <c r="AF3" i="17"/>
  <c r="AE3" i="17"/>
  <c r="AD3" i="17"/>
  <c r="AC3" i="17"/>
  <c r="AB3" i="17"/>
  <c r="AA3" i="17"/>
  <c r="Z3" i="17"/>
  <c r="Y3" i="17"/>
  <c r="X3" i="17"/>
  <c r="W23" i="17" l="1"/>
  <c r="X23" i="17" s="1"/>
  <c r="Y23" i="17" s="1"/>
  <c r="Z23" i="17" s="1"/>
  <c r="AA23" i="17" s="1"/>
  <c r="AB23" i="17" s="1"/>
  <c r="AC23" i="17" s="1"/>
  <c r="AD23" i="17" s="1"/>
  <c r="AE23" i="17" s="1"/>
  <c r="AF23" i="17" s="1"/>
  <c r="AG23" i="17" s="1"/>
  <c r="AH23" i="17" s="1"/>
  <c r="AI23" i="17" s="1"/>
  <c r="AJ23" i="17" s="1"/>
  <c r="AK23" i="17" s="1"/>
  <c r="W25" i="17"/>
  <c r="X25" i="17" s="1"/>
  <c r="Y25" i="17" s="1"/>
  <c r="Z25" i="17" s="1"/>
  <c r="AA25" i="17" s="1"/>
  <c r="AB25" i="17" s="1"/>
  <c r="AC25" i="17" s="1"/>
  <c r="AD25" i="17" s="1"/>
  <c r="AE25" i="17" s="1"/>
  <c r="AF25" i="17" s="1"/>
  <c r="AG25" i="17" s="1"/>
  <c r="AH25" i="17" s="1"/>
  <c r="AI25" i="17" s="1"/>
  <c r="AJ25" i="17" s="1"/>
  <c r="AK25" i="17" s="1"/>
  <c r="W9" i="17"/>
  <c r="X9" i="17" s="1"/>
  <c r="Y9" i="17" s="1"/>
  <c r="Z9" i="17" s="1"/>
  <c r="AA9" i="17" s="1"/>
  <c r="AB9" i="17" s="1"/>
  <c r="AC9" i="17" s="1"/>
  <c r="AD9" i="17" s="1"/>
  <c r="AE9" i="17" s="1"/>
  <c r="AF9" i="17" s="1"/>
  <c r="AG9" i="17" s="1"/>
  <c r="AH9" i="17" s="1"/>
  <c r="AI9" i="17" s="1"/>
  <c r="AJ9" i="17" s="1"/>
  <c r="AK9" i="17" s="1"/>
  <c r="W22" i="17"/>
  <c r="X22" i="17" s="1"/>
  <c r="W24" i="17"/>
  <c r="X24" i="17" s="1"/>
  <c r="Y24" i="17" s="1"/>
  <c r="Z24" i="17" s="1"/>
  <c r="AA24" i="17" s="1"/>
  <c r="AB24" i="17" s="1"/>
  <c r="AC24" i="17" s="1"/>
  <c r="AD24" i="17" s="1"/>
  <c r="AE24" i="17" s="1"/>
  <c r="AF24" i="17" s="1"/>
  <c r="AG24" i="17" s="1"/>
  <c r="AH24" i="17" s="1"/>
  <c r="AI24" i="17" s="1"/>
  <c r="AJ24" i="17" s="1"/>
  <c r="AK24" i="17" s="1"/>
  <c r="W8" i="17"/>
  <c r="X8" i="17" s="1"/>
  <c r="Y8" i="17" s="1"/>
  <c r="Z8" i="17" s="1"/>
  <c r="AA8" i="17" s="1"/>
  <c r="AB8" i="17" s="1"/>
  <c r="AC8" i="17" s="1"/>
  <c r="AD8" i="17" s="1"/>
  <c r="AE8" i="17" s="1"/>
  <c r="AF8" i="17" s="1"/>
  <c r="AG8" i="17" s="1"/>
  <c r="AH8" i="17" s="1"/>
  <c r="AI8" i="17" s="1"/>
  <c r="AJ8" i="17" s="1"/>
  <c r="AK8" i="17" s="1"/>
  <c r="W21" i="17"/>
  <c r="X21" i="17" s="1"/>
  <c r="W5" i="17"/>
  <c r="X5" i="17" s="1"/>
  <c r="Y5" i="17" s="1"/>
  <c r="Z5" i="17" s="1"/>
  <c r="AA5" i="17" s="1"/>
  <c r="AB5" i="17" s="1"/>
  <c r="AC5" i="17" s="1"/>
  <c r="AD5" i="17" s="1"/>
  <c r="AE5" i="17" s="1"/>
  <c r="AF5" i="17" s="1"/>
  <c r="AG5" i="17" s="1"/>
  <c r="AH5" i="17" s="1"/>
  <c r="AI5" i="17" s="1"/>
  <c r="AJ5" i="17" s="1"/>
  <c r="AK5" i="17" s="1"/>
  <c r="W4" i="17"/>
  <c r="X4" i="17" s="1"/>
  <c r="Y4" i="17" s="1"/>
  <c r="Z4" i="17" s="1"/>
  <c r="AA4" i="17" s="1"/>
  <c r="AB4" i="17" s="1"/>
  <c r="AC4" i="17" s="1"/>
  <c r="AD4" i="17" s="1"/>
  <c r="AE4" i="17" s="1"/>
  <c r="AF4" i="17" s="1"/>
  <c r="AG4" i="17" s="1"/>
  <c r="AH4" i="17" s="1"/>
  <c r="AI4" i="17" s="1"/>
  <c r="AJ4" i="17" s="1"/>
  <c r="AK4" i="17" s="1"/>
  <c r="W12" i="17"/>
  <c r="X12" i="17" s="1"/>
  <c r="Y12" i="17" s="1"/>
  <c r="Z12" i="17" s="1"/>
  <c r="AA12" i="17" s="1"/>
  <c r="AB12" i="17" s="1"/>
  <c r="AC12" i="17" s="1"/>
  <c r="AD12" i="17" s="1"/>
  <c r="AE12" i="17" s="1"/>
  <c r="AF12" i="17" s="1"/>
  <c r="AG12" i="17" s="1"/>
  <c r="AH12" i="17" s="1"/>
  <c r="AI12" i="17" s="1"/>
  <c r="AJ12" i="17" s="1"/>
  <c r="AK12" i="17" s="1"/>
  <c r="Y22" i="17" l="1"/>
  <c r="Z22" i="17" s="1"/>
  <c r="AA22" i="17" s="1"/>
  <c r="AB22" i="17" s="1"/>
  <c r="AC22" i="17" s="1"/>
  <c r="AD22" i="17" s="1"/>
  <c r="AE22" i="17" s="1"/>
  <c r="AF22" i="17" s="1"/>
  <c r="AG22" i="17" s="1"/>
  <c r="AH22" i="17" s="1"/>
  <c r="AI22" i="17" s="1"/>
  <c r="AJ22" i="17" s="1"/>
  <c r="AK22" i="17" s="1"/>
  <c r="Y21" i="17"/>
  <c r="Z21" i="17" s="1"/>
  <c r="AA21" i="17" s="1"/>
  <c r="AB21" i="17" s="1"/>
  <c r="AC21" i="17" s="1"/>
  <c r="AD21" i="17" s="1"/>
  <c r="AE21" i="17" s="1"/>
  <c r="AF21" i="17" s="1"/>
  <c r="AG21" i="17" s="1"/>
  <c r="AH21" i="17" s="1"/>
  <c r="AI21" i="17" s="1"/>
  <c r="AJ21" i="17" s="1"/>
  <c r="AK21" i="17" s="1"/>
  <c r="W17" i="17" l="1"/>
  <c r="X17" i="17" s="1"/>
  <c r="W10" i="17"/>
  <c r="X10" i="17" s="1"/>
  <c r="Y10" i="17" s="1"/>
  <c r="Z10" i="17" s="1"/>
  <c r="AA10" i="17" s="1"/>
  <c r="AB10" i="17" s="1"/>
  <c r="AC10" i="17" s="1"/>
  <c r="AD10" i="17" s="1"/>
  <c r="AE10" i="17" s="1"/>
  <c r="AF10" i="17" s="1"/>
  <c r="AG10" i="17" s="1"/>
  <c r="AH10" i="17" s="1"/>
  <c r="AI10" i="17" s="1"/>
  <c r="AJ10" i="17" s="1"/>
  <c r="AK10" i="17" s="1"/>
  <c r="W14" i="17"/>
  <c r="X14" i="17" s="1"/>
  <c r="Y14" i="17" s="1"/>
  <c r="Z14" i="17" s="1"/>
  <c r="AA14" i="17" s="1"/>
  <c r="AB14" i="17" s="1"/>
  <c r="AC14" i="17" s="1"/>
  <c r="AD14" i="17" s="1"/>
  <c r="AE14" i="17" s="1"/>
  <c r="AF14" i="17" s="1"/>
  <c r="AG14" i="17" s="1"/>
  <c r="AH14" i="17" s="1"/>
  <c r="AI14" i="17" s="1"/>
  <c r="AJ14" i="17" s="1"/>
  <c r="AK14" i="17" s="1"/>
  <c r="W19" i="17"/>
  <c r="X19" i="17" s="1"/>
  <c r="Y19" i="17" s="1"/>
  <c r="Z19" i="17" s="1"/>
  <c r="AA19" i="17" s="1"/>
  <c r="AB19" i="17" s="1"/>
  <c r="AC19" i="17" s="1"/>
  <c r="AD19" i="17" s="1"/>
  <c r="AE19" i="17" s="1"/>
  <c r="AF19" i="17" s="1"/>
  <c r="AG19" i="17" s="1"/>
  <c r="AH19" i="17" s="1"/>
  <c r="AI19" i="17" s="1"/>
  <c r="AJ19" i="17" s="1"/>
  <c r="AK19" i="17" s="1"/>
  <c r="W15" i="17"/>
  <c r="X15" i="17" s="1"/>
  <c r="Y15" i="17" s="1"/>
  <c r="Z15" i="17" s="1"/>
  <c r="AA15" i="17" s="1"/>
  <c r="AB15" i="17" s="1"/>
  <c r="AC15" i="17" s="1"/>
  <c r="AD15" i="17" s="1"/>
  <c r="AE15" i="17" s="1"/>
  <c r="AF15" i="17" s="1"/>
  <c r="AG15" i="17" s="1"/>
  <c r="AH15" i="17" s="1"/>
  <c r="AI15" i="17" s="1"/>
  <c r="AJ15" i="17" s="1"/>
  <c r="AK15" i="17" s="1"/>
  <c r="W6" i="17"/>
  <c r="X6" i="17" s="1"/>
  <c r="Y6" i="17" s="1"/>
  <c r="Z6" i="17" s="1"/>
  <c r="AA6" i="17" s="1"/>
  <c r="AB6" i="17" s="1"/>
  <c r="AC6" i="17" s="1"/>
  <c r="AD6" i="17" s="1"/>
  <c r="AE6" i="17" s="1"/>
  <c r="AF6" i="17" s="1"/>
  <c r="AG6" i="17" s="1"/>
  <c r="AH6" i="17" s="1"/>
  <c r="AI6" i="17" s="1"/>
  <c r="AJ6" i="17" s="1"/>
  <c r="AK6" i="17" s="1"/>
  <c r="W18" i="17"/>
  <c r="X18" i="17" s="1"/>
  <c r="Y18" i="17" s="1"/>
  <c r="Z18" i="17" s="1"/>
  <c r="AA18" i="17" s="1"/>
  <c r="AB18" i="17" s="1"/>
  <c r="AC18" i="17" s="1"/>
  <c r="AD18" i="17" s="1"/>
  <c r="AE18" i="17" s="1"/>
  <c r="AF18" i="17" s="1"/>
  <c r="AG18" i="17" s="1"/>
  <c r="AH18" i="17" s="1"/>
  <c r="AI18" i="17" s="1"/>
  <c r="AJ18" i="17" s="1"/>
  <c r="AK18" i="17" s="1"/>
  <c r="W16" i="17"/>
  <c r="X16" i="17" s="1"/>
  <c r="Y16" i="17" s="1"/>
  <c r="Z16" i="17" s="1"/>
  <c r="AA16" i="17" s="1"/>
  <c r="AB16" i="17" s="1"/>
  <c r="AC16" i="17" s="1"/>
  <c r="AD16" i="17" s="1"/>
  <c r="AE16" i="17" s="1"/>
  <c r="AF16" i="17" s="1"/>
  <c r="AG16" i="17" s="1"/>
  <c r="AH16" i="17" s="1"/>
  <c r="AI16" i="17" s="1"/>
  <c r="AJ16" i="17" s="1"/>
  <c r="AK16" i="17" s="1"/>
  <c r="W13" i="17"/>
  <c r="X13" i="17" s="1"/>
  <c r="Y13" i="17" s="1"/>
  <c r="Z13" i="17" s="1"/>
  <c r="AA13" i="17" s="1"/>
  <c r="AB13" i="17" s="1"/>
  <c r="AC13" i="17" s="1"/>
  <c r="AD13" i="17" s="1"/>
  <c r="AE13" i="17" s="1"/>
  <c r="AF13" i="17" s="1"/>
  <c r="AG13" i="17" s="1"/>
  <c r="AH13" i="17" s="1"/>
  <c r="AI13" i="17" s="1"/>
  <c r="AJ13" i="17" s="1"/>
  <c r="AK13" i="17" s="1"/>
  <c r="Y17" i="17" l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C117" i="8" l="1"/>
  <c r="C116" i="8"/>
  <c r="C115" i="8"/>
  <c r="C114" i="8"/>
  <c r="C113" i="8"/>
  <c r="E117" i="8"/>
  <c r="E116" i="8"/>
  <c r="E115" i="8"/>
  <c r="E114" i="8"/>
  <c r="E113" i="8"/>
  <c r="I116" i="8"/>
  <c r="I114" i="8"/>
  <c r="K116" i="8"/>
  <c r="K114" i="8"/>
  <c r="K113" i="8"/>
  <c r="O117" i="8"/>
  <c r="O116" i="8"/>
  <c r="O115" i="8"/>
  <c r="O114" i="8"/>
  <c r="O113" i="8"/>
  <c r="E111" i="8"/>
  <c r="E110" i="8"/>
  <c r="E109" i="8"/>
  <c r="W113" i="8" l="1"/>
  <c r="X113" i="8" s="1"/>
  <c r="W115" i="8"/>
  <c r="X115" i="8" s="1"/>
  <c r="W116" i="8"/>
  <c r="X116" i="8" s="1"/>
  <c r="W114" i="8"/>
  <c r="X114" i="8" s="1"/>
  <c r="W117" i="8"/>
  <c r="X117" i="8" s="1"/>
  <c r="E32" i="12"/>
  <c r="F32" i="12" s="1"/>
  <c r="G32" i="12" s="1"/>
  <c r="H32" i="12" s="1"/>
  <c r="I32" i="12" s="1"/>
  <c r="J32" i="12" s="1"/>
  <c r="K32" i="12" s="1"/>
  <c r="L32" i="12" s="1"/>
  <c r="M32" i="12" s="1"/>
  <c r="N32" i="12" s="1"/>
  <c r="O32" i="12" s="1"/>
  <c r="P32" i="12" s="1"/>
  <c r="Q32" i="12" s="1"/>
  <c r="E29" i="12"/>
  <c r="F29" i="12" s="1"/>
  <c r="G29" i="12" s="1"/>
  <c r="H29" i="12" s="1"/>
  <c r="I29" i="12" s="1"/>
  <c r="J29" i="12" s="1"/>
  <c r="K29" i="12" s="1"/>
  <c r="L29" i="12" s="1"/>
  <c r="M29" i="12" s="1"/>
  <c r="N29" i="12" s="1"/>
  <c r="O29" i="12" s="1"/>
  <c r="P29" i="12" s="1"/>
  <c r="Q29" i="12" s="1"/>
  <c r="E27" i="12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Q27" i="12" s="1"/>
  <c r="E25" i="12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Q25" i="12" s="1"/>
  <c r="E23" i="12"/>
  <c r="F23" i="12" s="1"/>
  <c r="G23" i="12" s="1"/>
  <c r="H23" i="12" s="1"/>
  <c r="I23" i="12" s="1"/>
  <c r="J23" i="12" s="1"/>
  <c r="K23" i="12" s="1"/>
  <c r="L23" i="12" s="1"/>
  <c r="M23" i="12" s="1"/>
  <c r="N23" i="12" s="1"/>
  <c r="O23" i="12" s="1"/>
  <c r="P23" i="12" s="1"/>
  <c r="Q23" i="12" s="1"/>
  <c r="E21" i="12"/>
  <c r="F21" i="12" s="1"/>
  <c r="G21" i="12" s="1"/>
  <c r="H21" i="12" s="1"/>
  <c r="I21" i="12" s="1"/>
  <c r="J21" i="12" s="1"/>
  <c r="K21" i="12" s="1"/>
  <c r="L21" i="12" s="1"/>
  <c r="M21" i="12" s="1"/>
  <c r="N21" i="12" s="1"/>
  <c r="O21" i="12" s="1"/>
  <c r="P21" i="12" s="1"/>
  <c r="Q21" i="12" s="1"/>
  <c r="E19" i="12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E17" i="12"/>
  <c r="F17" i="12" s="1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Q17" i="12" s="1"/>
  <c r="AK3" i="15"/>
  <c r="AJ3" i="15"/>
  <c r="AI3" i="15"/>
  <c r="AH3" i="15"/>
  <c r="AG3" i="15"/>
  <c r="AF3" i="15"/>
  <c r="AE3" i="15"/>
  <c r="AD3" i="15"/>
  <c r="AC3" i="15"/>
  <c r="AB3" i="15"/>
  <c r="AA3" i="15"/>
  <c r="Z3" i="15"/>
  <c r="Y3" i="15"/>
  <c r="X3" i="15"/>
  <c r="AK3" i="13"/>
  <c r="AJ3" i="13"/>
  <c r="AI3" i="13"/>
  <c r="AH3" i="13"/>
  <c r="AG3" i="13"/>
  <c r="AF3" i="13"/>
  <c r="AE3" i="13"/>
  <c r="AD3" i="13"/>
  <c r="AC3" i="13"/>
  <c r="AB3" i="13"/>
  <c r="AA3" i="13"/>
  <c r="Z3" i="13"/>
  <c r="Y3" i="13"/>
  <c r="AK3" i="14"/>
  <c r="AJ3" i="14"/>
  <c r="AI3" i="14"/>
  <c r="AH3" i="14"/>
  <c r="AG3" i="14"/>
  <c r="AF3" i="14"/>
  <c r="AE3" i="14"/>
  <c r="AD3" i="14"/>
  <c r="AC3" i="14"/>
  <c r="AB3" i="14"/>
  <c r="AA3" i="14"/>
  <c r="Z3" i="14"/>
  <c r="Y3" i="14"/>
  <c r="AH3" i="3"/>
  <c r="AI3" i="3"/>
  <c r="AJ3" i="3"/>
  <c r="AK3" i="3"/>
  <c r="AG3" i="3"/>
  <c r="O19" i="15"/>
  <c r="E19" i="15"/>
  <c r="C19" i="15"/>
  <c r="O18" i="15"/>
  <c r="M18" i="15"/>
  <c r="E18" i="15"/>
  <c r="C18" i="15"/>
  <c r="O17" i="15"/>
  <c r="M17" i="15"/>
  <c r="K17" i="15"/>
  <c r="I17" i="15"/>
  <c r="E17" i="15"/>
  <c r="C17" i="15"/>
  <c r="O16" i="15"/>
  <c r="M16" i="15"/>
  <c r="K16" i="15"/>
  <c r="I16" i="15"/>
  <c r="E16" i="15"/>
  <c r="C16" i="15"/>
  <c r="O15" i="15"/>
  <c r="M15" i="15"/>
  <c r="K15" i="15"/>
  <c r="I15" i="15"/>
  <c r="E15" i="15"/>
  <c r="C15" i="15"/>
  <c r="O14" i="15"/>
  <c r="M14" i="15"/>
  <c r="K14" i="15"/>
  <c r="I14" i="15"/>
  <c r="E14" i="15"/>
  <c r="C14" i="15"/>
  <c r="O13" i="15"/>
  <c r="M13" i="15"/>
  <c r="K13" i="15"/>
  <c r="I13" i="15"/>
  <c r="E13" i="15"/>
  <c r="C13" i="15"/>
  <c r="O12" i="15"/>
  <c r="M12" i="15"/>
  <c r="K12" i="15"/>
  <c r="I12" i="15"/>
  <c r="E12" i="15"/>
  <c r="C12" i="15"/>
  <c r="E10" i="15"/>
  <c r="C10" i="15"/>
  <c r="E9" i="15"/>
  <c r="C9" i="15"/>
  <c r="V8" i="15"/>
  <c r="O8" i="15"/>
  <c r="M8" i="15"/>
  <c r="K8" i="15"/>
  <c r="I8" i="15"/>
  <c r="G8" i="15"/>
  <c r="E8" i="15"/>
  <c r="C8" i="15"/>
  <c r="O6" i="15"/>
  <c r="K6" i="15"/>
  <c r="I6" i="15"/>
  <c r="E6" i="15"/>
  <c r="C6" i="15"/>
  <c r="O5" i="15"/>
  <c r="K5" i="15"/>
  <c r="I5" i="15"/>
  <c r="E5" i="15"/>
  <c r="C5" i="15"/>
  <c r="O4" i="15"/>
  <c r="K4" i="15"/>
  <c r="C4" i="15"/>
  <c r="Y23" i="15" l="1"/>
  <c r="Z23" i="15" s="1"/>
  <c r="AA23" i="15" s="1"/>
  <c r="AB23" i="15" s="1"/>
  <c r="AC23" i="15" s="1"/>
  <c r="AD23" i="15" s="1"/>
  <c r="AE23" i="15" s="1"/>
  <c r="AF23" i="15" s="1"/>
  <c r="AG23" i="15" s="1"/>
  <c r="AH23" i="15" s="1"/>
  <c r="AI23" i="15" s="1"/>
  <c r="AJ23" i="15" s="1"/>
  <c r="AK23" i="15" s="1"/>
  <c r="Y22" i="15"/>
  <c r="Z22" i="15" s="1"/>
  <c r="AA22" i="15" s="1"/>
  <c r="AB22" i="15" s="1"/>
  <c r="AC22" i="15" s="1"/>
  <c r="AD22" i="15" s="1"/>
  <c r="AE22" i="15" s="1"/>
  <c r="AF22" i="15" s="1"/>
  <c r="AG22" i="15" s="1"/>
  <c r="AH22" i="15" s="1"/>
  <c r="AI22" i="15" s="1"/>
  <c r="AJ22" i="15" s="1"/>
  <c r="AK22" i="15" s="1"/>
  <c r="Y21" i="15"/>
  <c r="Z21" i="15" s="1"/>
  <c r="AA21" i="15" s="1"/>
  <c r="AB21" i="15" s="1"/>
  <c r="AC21" i="15" s="1"/>
  <c r="AD21" i="15" s="1"/>
  <c r="AE21" i="15" s="1"/>
  <c r="AF21" i="15" s="1"/>
  <c r="AG21" i="15" s="1"/>
  <c r="AH21" i="15" s="1"/>
  <c r="AI21" i="15" s="1"/>
  <c r="AJ21" i="15" s="1"/>
  <c r="AK21" i="15" s="1"/>
  <c r="W19" i="15" l="1"/>
  <c r="X19" i="15" s="1"/>
  <c r="Y19" i="15" s="1"/>
  <c r="Z19" i="15" s="1"/>
  <c r="AA19" i="15" s="1"/>
  <c r="AB19" i="15" s="1"/>
  <c r="AC19" i="15" s="1"/>
  <c r="AD19" i="15" s="1"/>
  <c r="AE19" i="15" s="1"/>
  <c r="AF19" i="15" s="1"/>
  <c r="AG19" i="15" s="1"/>
  <c r="AH19" i="15" s="1"/>
  <c r="AI19" i="15" s="1"/>
  <c r="AJ19" i="15" s="1"/>
  <c r="AK19" i="15" s="1"/>
  <c r="W4" i="15"/>
  <c r="X4" i="15" s="1"/>
  <c r="Y4" i="15" s="1"/>
  <c r="Z4" i="15" s="1"/>
  <c r="AA4" i="15" s="1"/>
  <c r="AB4" i="15" s="1"/>
  <c r="AC4" i="15" s="1"/>
  <c r="AD4" i="15" s="1"/>
  <c r="AE4" i="15" s="1"/>
  <c r="AF4" i="15" s="1"/>
  <c r="AG4" i="15" s="1"/>
  <c r="AH4" i="15" s="1"/>
  <c r="AI4" i="15" s="1"/>
  <c r="AJ4" i="15" s="1"/>
  <c r="AK4" i="15" s="1"/>
  <c r="W18" i="15"/>
  <c r="X18" i="15" s="1"/>
  <c r="Y18" i="15" s="1"/>
  <c r="Z18" i="15" s="1"/>
  <c r="AA18" i="15" s="1"/>
  <c r="AB18" i="15" s="1"/>
  <c r="AC18" i="15" s="1"/>
  <c r="AD18" i="15" s="1"/>
  <c r="AE18" i="15" s="1"/>
  <c r="AF18" i="15" s="1"/>
  <c r="AG18" i="15" s="1"/>
  <c r="AH18" i="15" s="1"/>
  <c r="AI18" i="15" s="1"/>
  <c r="AJ18" i="15" s="1"/>
  <c r="AK18" i="15" s="1"/>
  <c r="W17" i="15"/>
  <c r="X17" i="15" s="1"/>
  <c r="Y17" i="15" s="1"/>
  <c r="Z17" i="15" s="1"/>
  <c r="AA17" i="15" s="1"/>
  <c r="AB17" i="15" s="1"/>
  <c r="AC17" i="15" s="1"/>
  <c r="AD17" i="15" s="1"/>
  <c r="AE17" i="15" s="1"/>
  <c r="AF17" i="15" s="1"/>
  <c r="AG17" i="15" s="1"/>
  <c r="AH17" i="15" s="1"/>
  <c r="AI17" i="15" s="1"/>
  <c r="AJ17" i="15" s="1"/>
  <c r="AK17" i="15" s="1"/>
  <c r="W16" i="15"/>
  <c r="X16" i="15" s="1"/>
  <c r="Y16" i="15" s="1"/>
  <c r="Z16" i="15" s="1"/>
  <c r="AA16" i="15" s="1"/>
  <c r="AB16" i="15" s="1"/>
  <c r="AC16" i="15" s="1"/>
  <c r="AD16" i="15" s="1"/>
  <c r="AE16" i="15" s="1"/>
  <c r="AF16" i="15" s="1"/>
  <c r="AG16" i="15" s="1"/>
  <c r="AH16" i="15" s="1"/>
  <c r="AI16" i="15" s="1"/>
  <c r="AJ16" i="15" s="1"/>
  <c r="AK16" i="15" s="1"/>
  <c r="W15" i="15"/>
  <c r="X15" i="15" s="1"/>
  <c r="Y15" i="15" s="1"/>
  <c r="Z15" i="15" s="1"/>
  <c r="AA15" i="15" s="1"/>
  <c r="AB15" i="15" s="1"/>
  <c r="AC15" i="15" s="1"/>
  <c r="AD15" i="15" s="1"/>
  <c r="AE15" i="15" s="1"/>
  <c r="AF15" i="15" s="1"/>
  <c r="AG15" i="15" s="1"/>
  <c r="AH15" i="15" s="1"/>
  <c r="AI15" i="15" s="1"/>
  <c r="AJ15" i="15" s="1"/>
  <c r="AK15" i="15" s="1"/>
  <c r="W14" i="15"/>
  <c r="X14" i="15" s="1"/>
  <c r="Y14" i="15" s="1"/>
  <c r="Z14" i="15" s="1"/>
  <c r="AA14" i="15" s="1"/>
  <c r="AB14" i="15" s="1"/>
  <c r="AC14" i="15" s="1"/>
  <c r="AD14" i="15" s="1"/>
  <c r="AE14" i="15" s="1"/>
  <c r="AF14" i="15" s="1"/>
  <c r="AG14" i="15" s="1"/>
  <c r="AH14" i="15" s="1"/>
  <c r="AI14" i="15" s="1"/>
  <c r="AJ14" i="15" s="1"/>
  <c r="AK14" i="15" s="1"/>
  <c r="W13" i="15"/>
  <c r="X13" i="15" s="1"/>
  <c r="Y13" i="15" s="1"/>
  <c r="Z13" i="15" s="1"/>
  <c r="AA13" i="15" s="1"/>
  <c r="AB13" i="15" s="1"/>
  <c r="AC13" i="15" s="1"/>
  <c r="AD13" i="15" s="1"/>
  <c r="AE13" i="15" s="1"/>
  <c r="AF13" i="15" s="1"/>
  <c r="AG13" i="15" s="1"/>
  <c r="AH13" i="15" s="1"/>
  <c r="AI13" i="15" s="1"/>
  <c r="AJ13" i="15" s="1"/>
  <c r="AK13" i="15" s="1"/>
  <c r="W12" i="15"/>
  <c r="X12" i="15" s="1"/>
  <c r="Y12" i="15" s="1"/>
  <c r="Z12" i="15" s="1"/>
  <c r="AA12" i="15" s="1"/>
  <c r="AB12" i="15" s="1"/>
  <c r="AC12" i="15" s="1"/>
  <c r="AD12" i="15" s="1"/>
  <c r="AE12" i="15" s="1"/>
  <c r="AF12" i="15" s="1"/>
  <c r="AG12" i="15" s="1"/>
  <c r="AH12" i="15" s="1"/>
  <c r="AI12" i="15" s="1"/>
  <c r="AJ12" i="15" s="1"/>
  <c r="AK12" i="15" s="1"/>
  <c r="W6" i="15"/>
  <c r="X6" i="15" s="1"/>
  <c r="Y6" i="15" s="1"/>
  <c r="Z6" i="15" s="1"/>
  <c r="AA6" i="15" s="1"/>
  <c r="AB6" i="15" s="1"/>
  <c r="AC6" i="15" s="1"/>
  <c r="AD6" i="15" s="1"/>
  <c r="AE6" i="15" s="1"/>
  <c r="AF6" i="15" s="1"/>
  <c r="AG6" i="15" s="1"/>
  <c r="AH6" i="15" s="1"/>
  <c r="AI6" i="15" s="1"/>
  <c r="AJ6" i="15" s="1"/>
  <c r="AK6" i="15" s="1"/>
  <c r="W5" i="15"/>
  <c r="X5" i="15" s="1"/>
  <c r="Y5" i="15" s="1"/>
  <c r="Z5" i="15" s="1"/>
  <c r="AA5" i="15" s="1"/>
  <c r="AB5" i="15" s="1"/>
  <c r="AC5" i="15" s="1"/>
  <c r="AD5" i="15" s="1"/>
  <c r="AE5" i="15" s="1"/>
  <c r="AF5" i="15" s="1"/>
  <c r="AG5" i="15" s="1"/>
  <c r="AH5" i="15" s="1"/>
  <c r="AI5" i="15" s="1"/>
  <c r="AJ5" i="15" s="1"/>
  <c r="AK5" i="15" s="1"/>
  <c r="W10" i="15"/>
  <c r="X10" i="15" s="1"/>
  <c r="Y10" i="15" s="1"/>
  <c r="Z10" i="15" s="1"/>
  <c r="AA10" i="15" s="1"/>
  <c r="AB10" i="15" s="1"/>
  <c r="AC10" i="15" s="1"/>
  <c r="AD10" i="15" s="1"/>
  <c r="AE10" i="15" s="1"/>
  <c r="AF10" i="15" s="1"/>
  <c r="AG10" i="15" s="1"/>
  <c r="AH10" i="15" s="1"/>
  <c r="AI10" i="15" s="1"/>
  <c r="AJ10" i="15" s="1"/>
  <c r="AK10" i="15" s="1"/>
  <c r="W9" i="15"/>
  <c r="X9" i="15" s="1"/>
  <c r="Y9" i="15" s="1"/>
  <c r="Z9" i="15" s="1"/>
  <c r="AA9" i="15" s="1"/>
  <c r="AB9" i="15" s="1"/>
  <c r="AC9" i="15" s="1"/>
  <c r="AD9" i="15" s="1"/>
  <c r="AE9" i="15" s="1"/>
  <c r="AF9" i="15" s="1"/>
  <c r="AG9" i="15" s="1"/>
  <c r="AH9" i="15" s="1"/>
  <c r="AI9" i="15" s="1"/>
  <c r="AJ9" i="15" s="1"/>
  <c r="AK9" i="15" s="1"/>
  <c r="W8" i="15"/>
  <c r="X8" i="15" s="1"/>
  <c r="Y8" i="15" s="1"/>
  <c r="Z8" i="15" s="1"/>
  <c r="AA8" i="15" s="1"/>
  <c r="AB8" i="15" s="1"/>
  <c r="AC8" i="15" s="1"/>
  <c r="AD8" i="15" s="1"/>
  <c r="AE8" i="15" s="1"/>
  <c r="AF8" i="15" s="1"/>
  <c r="AG8" i="15" s="1"/>
  <c r="AH8" i="15" s="1"/>
  <c r="AI8" i="15" s="1"/>
  <c r="AJ8" i="15" s="1"/>
  <c r="AK8" i="15" s="1"/>
  <c r="V90" i="8"/>
  <c r="X3" i="13"/>
  <c r="X3" i="14"/>
  <c r="Y3" i="3"/>
  <c r="Z3" i="3"/>
  <c r="AA3" i="3"/>
  <c r="AB3" i="3"/>
  <c r="AC3" i="3"/>
  <c r="AD3" i="3"/>
  <c r="AE3" i="3"/>
  <c r="AF3" i="3"/>
  <c r="X3" i="3"/>
  <c r="R10" i="14"/>
  <c r="O10" i="14"/>
  <c r="O8" i="14"/>
  <c r="O7" i="14"/>
  <c r="O6" i="14"/>
  <c r="O5" i="14"/>
  <c r="O4" i="14"/>
  <c r="M8" i="14"/>
  <c r="M6" i="14"/>
  <c r="M5" i="14"/>
  <c r="M4" i="14"/>
  <c r="K8" i="14"/>
  <c r="K6" i="14"/>
  <c r="K5" i="14"/>
  <c r="K4" i="14"/>
  <c r="I10" i="14"/>
  <c r="I8" i="14"/>
  <c r="I6" i="14"/>
  <c r="I5" i="14"/>
  <c r="I4" i="14"/>
  <c r="E10" i="14"/>
  <c r="E9" i="14"/>
  <c r="E8" i="14"/>
  <c r="E7" i="14"/>
  <c r="E6" i="14"/>
  <c r="E5" i="14"/>
  <c r="E4" i="14"/>
  <c r="C9" i="14"/>
  <c r="C8" i="14"/>
  <c r="C7" i="14"/>
  <c r="C6" i="14"/>
  <c r="C5" i="14"/>
  <c r="C4" i="14"/>
  <c r="V42" i="13"/>
  <c r="M49" i="13"/>
  <c r="E49" i="13"/>
  <c r="C49" i="13"/>
  <c r="M48" i="13"/>
  <c r="K48" i="13"/>
  <c r="I48" i="13"/>
  <c r="E48" i="13"/>
  <c r="C48" i="13"/>
  <c r="M47" i="13"/>
  <c r="E47" i="13"/>
  <c r="C47" i="13"/>
  <c r="M46" i="13"/>
  <c r="K46" i="13"/>
  <c r="I46" i="13"/>
  <c r="E46" i="13"/>
  <c r="C46" i="13"/>
  <c r="W46" i="13" s="1"/>
  <c r="O45" i="13"/>
  <c r="G45" i="13"/>
  <c r="O44" i="13"/>
  <c r="M44" i="13"/>
  <c r="K44" i="13"/>
  <c r="I44" i="13"/>
  <c r="G44" i="13"/>
  <c r="E44" i="13"/>
  <c r="C44" i="13"/>
  <c r="R43" i="13"/>
  <c r="O43" i="13"/>
  <c r="M43" i="13"/>
  <c r="K43" i="13"/>
  <c r="I43" i="13"/>
  <c r="G43" i="13"/>
  <c r="E43" i="13"/>
  <c r="C43" i="13"/>
  <c r="R42" i="13"/>
  <c r="O42" i="13"/>
  <c r="M42" i="13"/>
  <c r="K42" i="13"/>
  <c r="I42" i="13"/>
  <c r="G42" i="13"/>
  <c r="E42" i="13"/>
  <c r="C42" i="1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0" i="3"/>
  <c r="C19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61" i="3"/>
  <c r="I59" i="3"/>
  <c r="I58" i="3"/>
  <c r="I57" i="3"/>
  <c r="I55" i="3"/>
  <c r="I53" i="3"/>
  <c r="I52" i="3"/>
  <c r="I51" i="3"/>
  <c r="I50" i="3"/>
  <c r="I49" i="3"/>
  <c r="I48" i="3"/>
  <c r="I47" i="3"/>
  <c r="I45" i="3"/>
  <c r="I44" i="3"/>
  <c r="I43" i="3"/>
  <c r="I42" i="3"/>
  <c r="I40" i="3"/>
  <c r="I38" i="3"/>
  <c r="I37" i="3"/>
  <c r="I36" i="3"/>
  <c r="I33" i="3"/>
  <c r="I30" i="3"/>
  <c r="I29" i="3"/>
  <c r="I28" i="3"/>
  <c r="I27" i="3"/>
  <c r="I26" i="3"/>
  <c r="I24" i="3"/>
  <c r="I23" i="3"/>
  <c r="I22" i="3"/>
  <c r="I18" i="3"/>
  <c r="I17" i="3"/>
  <c r="I15" i="3"/>
  <c r="I12" i="3"/>
  <c r="I11" i="3"/>
  <c r="I7" i="3"/>
  <c r="I5" i="3"/>
  <c r="I4" i="3"/>
  <c r="K60" i="3"/>
  <c r="K59" i="3"/>
  <c r="K58" i="3"/>
  <c r="K55" i="3"/>
  <c r="K53" i="3"/>
  <c r="K52" i="3"/>
  <c r="K51" i="3"/>
  <c r="K50" i="3"/>
  <c r="K49" i="3"/>
  <c r="K48" i="3"/>
  <c r="K47" i="3"/>
  <c r="K45" i="3"/>
  <c r="K44" i="3"/>
  <c r="K43" i="3"/>
  <c r="K42" i="3"/>
  <c r="K39" i="3"/>
  <c r="K38" i="3"/>
  <c r="K37" i="3"/>
  <c r="K33" i="3"/>
  <c r="K30" i="3"/>
  <c r="K29" i="3"/>
  <c r="K28" i="3"/>
  <c r="K27" i="3"/>
  <c r="K26" i="3"/>
  <c r="K24" i="3"/>
  <c r="K23" i="3"/>
  <c r="K22" i="3"/>
  <c r="K20" i="3"/>
  <c r="K19" i="3"/>
  <c r="K18" i="3"/>
  <c r="K17" i="3"/>
  <c r="K15" i="3"/>
  <c r="K14" i="3"/>
  <c r="K12" i="3"/>
  <c r="K11" i="3"/>
  <c r="K7" i="3"/>
  <c r="K6" i="3"/>
  <c r="K5" i="3"/>
  <c r="K4" i="3"/>
  <c r="M61" i="3"/>
  <c r="M60" i="3"/>
  <c r="M59" i="3"/>
  <c r="M58" i="3"/>
  <c r="M57" i="3"/>
  <c r="M54" i="3"/>
  <c r="M52" i="3"/>
  <c r="M51" i="3"/>
  <c r="M50" i="3"/>
  <c r="M49" i="3"/>
  <c r="M48" i="3"/>
  <c r="M47" i="3"/>
  <c r="M46" i="3"/>
  <c r="M44" i="3"/>
  <c r="M43" i="3"/>
  <c r="M42" i="3"/>
  <c r="M40" i="3"/>
  <c r="M39" i="3"/>
  <c r="M38" i="3"/>
  <c r="M37" i="3"/>
  <c r="M36" i="3"/>
  <c r="M34" i="3"/>
  <c r="M32" i="3"/>
  <c r="M31" i="3"/>
  <c r="M30" i="3"/>
  <c r="M29" i="3"/>
  <c r="M28" i="3"/>
  <c r="M27" i="3"/>
  <c r="M25" i="3"/>
  <c r="M24" i="3"/>
  <c r="M23" i="3"/>
  <c r="M22" i="3"/>
  <c r="M20" i="3"/>
  <c r="M19" i="3"/>
  <c r="M18" i="3"/>
  <c r="M17" i="3"/>
  <c r="M15" i="3"/>
  <c r="M14" i="3"/>
  <c r="M10" i="3"/>
  <c r="M9" i="3"/>
  <c r="M8" i="3"/>
  <c r="M5" i="3"/>
  <c r="M4" i="3"/>
  <c r="O58" i="3"/>
  <c r="O56" i="3"/>
  <c r="O55" i="3"/>
  <c r="O53" i="3"/>
  <c r="O52" i="3"/>
  <c r="O51" i="3"/>
  <c r="O50" i="3"/>
  <c r="O49" i="3"/>
  <c r="O48" i="3"/>
  <c r="O47" i="3"/>
  <c r="O46" i="3"/>
  <c r="O45" i="3"/>
  <c r="O44" i="3"/>
  <c r="O43" i="3"/>
  <c r="O42" i="3"/>
  <c r="O37" i="3"/>
  <c r="O35" i="3"/>
  <c r="O33" i="3"/>
  <c r="O30" i="3"/>
  <c r="O29" i="3"/>
  <c r="O28" i="3"/>
  <c r="O27" i="3"/>
  <c r="O26" i="3"/>
  <c r="O25" i="3"/>
  <c r="O24" i="3"/>
  <c r="O23" i="3"/>
  <c r="O22" i="3"/>
  <c r="O20" i="3"/>
  <c r="O19" i="3"/>
  <c r="O15" i="3"/>
  <c r="O14" i="3"/>
  <c r="O12" i="3"/>
  <c r="O11" i="3"/>
  <c r="O10" i="3"/>
  <c r="O9" i="3"/>
  <c r="O8" i="3"/>
  <c r="O7" i="3"/>
  <c r="O6" i="3"/>
  <c r="O5" i="3"/>
  <c r="O4" i="3"/>
  <c r="R110" i="8"/>
  <c r="R109" i="8"/>
  <c r="R100" i="8"/>
  <c r="O111" i="8"/>
  <c r="O110" i="8"/>
  <c r="O107" i="8"/>
  <c r="O106" i="8"/>
  <c r="O105" i="8"/>
  <c r="O104" i="8"/>
  <c r="O103" i="8"/>
  <c r="O102" i="8"/>
  <c r="O100" i="8"/>
  <c r="O95" i="8"/>
  <c r="O91" i="8"/>
  <c r="O90" i="8"/>
  <c r="O88" i="8"/>
  <c r="O86" i="8"/>
  <c r="O85" i="8"/>
  <c r="O83" i="8"/>
  <c r="O82" i="8"/>
  <c r="O80" i="8"/>
  <c r="O79" i="8"/>
  <c r="O78" i="8"/>
  <c r="O77" i="8"/>
  <c r="O76" i="8"/>
  <c r="O75" i="8"/>
  <c r="O74" i="8"/>
  <c r="O73" i="8"/>
  <c r="O72" i="8"/>
  <c r="O71" i="8"/>
  <c r="O69" i="8"/>
  <c r="O63" i="8"/>
  <c r="O58" i="8"/>
  <c r="O57" i="8"/>
  <c r="O56" i="8"/>
  <c r="O55" i="8"/>
  <c r="O54" i="8"/>
  <c r="O53" i="8"/>
  <c r="O52" i="8"/>
  <c r="O51" i="8"/>
  <c r="O50" i="8"/>
  <c r="O48" i="8"/>
  <c r="O47" i="8"/>
  <c r="O46" i="8"/>
  <c r="O39" i="8"/>
  <c r="O38" i="8"/>
  <c r="O37" i="8"/>
  <c r="O36" i="8"/>
  <c r="O35" i="8"/>
  <c r="O34" i="8"/>
  <c r="O33" i="8"/>
  <c r="O32" i="8"/>
  <c r="O31" i="8"/>
  <c r="O30" i="8"/>
  <c r="O29" i="8"/>
  <c r="O28" i="8"/>
  <c r="O26" i="8"/>
  <c r="O24" i="8"/>
  <c r="O23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M110" i="8"/>
  <c r="M109" i="8"/>
  <c r="M107" i="8"/>
  <c r="M106" i="8"/>
  <c r="M103" i="8"/>
  <c r="M102" i="8"/>
  <c r="M95" i="8"/>
  <c r="M90" i="8"/>
  <c r="M88" i="8"/>
  <c r="M87" i="8"/>
  <c r="M86" i="8"/>
  <c r="M85" i="8"/>
  <c r="M82" i="8"/>
  <c r="M81" i="8"/>
  <c r="M80" i="8"/>
  <c r="M79" i="8"/>
  <c r="M78" i="8"/>
  <c r="M77" i="8"/>
  <c r="M76" i="8"/>
  <c r="M75" i="8"/>
  <c r="M74" i="8"/>
  <c r="M72" i="8"/>
  <c r="M71" i="8"/>
  <c r="M68" i="8"/>
  <c r="M67" i="8"/>
  <c r="M66" i="8"/>
  <c r="M65" i="8"/>
  <c r="M64" i="8"/>
  <c r="M62" i="8"/>
  <c r="M61" i="8"/>
  <c r="M60" i="8"/>
  <c r="M59" i="8"/>
  <c r="M58" i="8"/>
  <c r="M57" i="8"/>
  <c r="M56" i="8"/>
  <c r="M53" i="8"/>
  <c r="M52" i="8"/>
  <c r="M51" i="8"/>
  <c r="M50" i="8"/>
  <c r="M48" i="8"/>
  <c r="M46" i="8"/>
  <c r="M45" i="8"/>
  <c r="M44" i="8"/>
  <c r="M43" i="8"/>
  <c r="M42" i="8"/>
  <c r="M41" i="8"/>
  <c r="M28" i="8"/>
  <c r="M26" i="8"/>
  <c r="M25" i="8"/>
  <c r="M22" i="8"/>
  <c r="M21" i="8"/>
  <c r="M20" i="8"/>
  <c r="M19" i="8"/>
  <c r="M17" i="8"/>
  <c r="M14" i="8"/>
  <c r="M8" i="8"/>
  <c r="M5" i="8"/>
  <c r="K111" i="8"/>
  <c r="K110" i="8"/>
  <c r="K109" i="8"/>
  <c r="K107" i="8"/>
  <c r="K90" i="8"/>
  <c r="K82" i="8"/>
  <c r="K80" i="8"/>
  <c r="K79" i="8"/>
  <c r="K78" i="8"/>
  <c r="K77" i="8"/>
  <c r="K76" i="8"/>
  <c r="K75" i="8"/>
  <c r="K73" i="8"/>
  <c r="K72" i="8"/>
  <c r="K71" i="8"/>
  <c r="K68" i="8"/>
  <c r="K67" i="8"/>
  <c r="K66" i="8"/>
  <c r="K65" i="8"/>
  <c r="K64" i="8"/>
  <c r="K62" i="8"/>
  <c r="K61" i="8"/>
  <c r="K60" i="8"/>
  <c r="K59" i="8"/>
  <c r="K58" i="8"/>
  <c r="K57" i="8"/>
  <c r="K56" i="8"/>
  <c r="K54" i="8"/>
  <c r="K53" i="8"/>
  <c r="K52" i="8"/>
  <c r="K51" i="8"/>
  <c r="K50" i="8"/>
  <c r="K48" i="8"/>
  <c r="K47" i="8"/>
  <c r="K46" i="8"/>
  <c r="K39" i="8"/>
  <c r="K38" i="8"/>
  <c r="K37" i="8"/>
  <c r="K36" i="8"/>
  <c r="K35" i="8"/>
  <c r="K34" i="8"/>
  <c r="K33" i="8"/>
  <c r="K32" i="8"/>
  <c r="K31" i="8"/>
  <c r="K30" i="8"/>
  <c r="K29" i="8"/>
  <c r="K28" i="8"/>
  <c r="K26" i="8"/>
  <c r="K25" i="8"/>
  <c r="K23" i="8"/>
  <c r="K22" i="8"/>
  <c r="K21" i="8"/>
  <c r="K20" i="8"/>
  <c r="K19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111" i="8"/>
  <c r="I110" i="8"/>
  <c r="I109" i="8"/>
  <c r="I106" i="8"/>
  <c r="I105" i="8"/>
  <c r="I104" i="8"/>
  <c r="I103" i="8"/>
  <c r="I102" i="8"/>
  <c r="I100" i="8"/>
  <c r="I91" i="8"/>
  <c r="I90" i="8"/>
  <c r="I87" i="8"/>
  <c r="I86" i="8"/>
  <c r="I85" i="8"/>
  <c r="I82" i="8"/>
  <c r="I80" i="8"/>
  <c r="I79" i="8"/>
  <c r="I78" i="8"/>
  <c r="I77" i="8"/>
  <c r="I76" i="8"/>
  <c r="I75" i="8"/>
  <c r="I73" i="8"/>
  <c r="I72" i="8"/>
  <c r="I71" i="8"/>
  <c r="I66" i="8"/>
  <c r="I65" i="8"/>
  <c r="I64" i="8"/>
  <c r="I62" i="8"/>
  <c r="I61" i="8"/>
  <c r="I60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6" i="8"/>
  <c r="I25" i="8"/>
  <c r="I20" i="8"/>
  <c r="I19" i="8"/>
  <c r="I18" i="8"/>
  <c r="I17" i="8"/>
  <c r="I16" i="8"/>
  <c r="I15" i="8"/>
  <c r="I14" i="8"/>
  <c r="I13" i="8"/>
  <c r="I12" i="8"/>
  <c r="I11" i="8"/>
  <c r="I8" i="8"/>
  <c r="I5" i="8"/>
  <c r="G110" i="8"/>
  <c r="G109" i="8"/>
  <c r="G90" i="8"/>
  <c r="E107" i="8"/>
  <c r="E106" i="8"/>
  <c r="E105" i="8"/>
  <c r="E104" i="8"/>
  <c r="E103" i="8"/>
  <c r="E102" i="8"/>
  <c r="E100" i="8"/>
  <c r="E97" i="8"/>
  <c r="E96" i="8"/>
  <c r="E95" i="8"/>
  <c r="E94" i="8"/>
  <c r="E93" i="8"/>
  <c r="E92" i="8"/>
  <c r="E90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8" i="8"/>
  <c r="E47" i="8"/>
  <c r="E46" i="8"/>
  <c r="E45" i="8"/>
  <c r="E44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6" i="8"/>
  <c r="E25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5" i="8"/>
  <c r="E4" i="8"/>
  <c r="C107" i="8"/>
  <c r="C106" i="8"/>
  <c r="C103" i="8"/>
  <c r="C102" i="8"/>
  <c r="C97" i="8"/>
  <c r="C96" i="8"/>
  <c r="C95" i="8"/>
  <c r="C94" i="8"/>
  <c r="C93" i="8"/>
  <c r="C92" i="8"/>
  <c r="C91" i="8"/>
  <c r="C90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8" i="8"/>
  <c r="C47" i="8"/>
  <c r="C46" i="8"/>
  <c r="C45" i="8"/>
  <c r="W45" i="8" s="1"/>
  <c r="C44" i="8"/>
  <c r="C42" i="8"/>
  <c r="C39" i="8"/>
  <c r="C38" i="8"/>
  <c r="C37" i="8"/>
  <c r="C36" i="8"/>
  <c r="C35" i="8"/>
  <c r="C34" i="8"/>
  <c r="C33" i="8"/>
  <c r="C32" i="8"/>
  <c r="C31" i="8"/>
  <c r="C30" i="8"/>
  <c r="C29" i="8"/>
  <c r="C28" i="8"/>
  <c r="C26" i="8"/>
  <c r="C25" i="8"/>
  <c r="W25" i="8" s="1"/>
  <c r="C24" i="8"/>
  <c r="C23" i="8"/>
  <c r="C20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B9" i="12"/>
  <c r="B13" i="12"/>
  <c r="C5" i="13"/>
  <c r="G5" i="13"/>
  <c r="K5" i="13"/>
  <c r="M5" i="13"/>
  <c r="O5" i="13"/>
  <c r="C6" i="13"/>
  <c r="E6" i="13"/>
  <c r="G6" i="13"/>
  <c r="I6" i="13"/>
  <c r="K6" i="13"/>
  <c r="O6" i="13"/>
  <c r="U6" i="13"/>
  <c r="C7" i="13"/>
  <c r="G7" i="13"/>
  <c r="I7" i="13"/>
  <c r="K7" i="13"/>
  <c r="M7" i="13"/>
  <c r="O7" i="13"/>
  <c r="C8" i="13"/>
  <c r="G8" i="13"/>
  <c r="K8" i="13"/>
  <c r="M8" i="13"/>
  <c r="O8" i="13"/>
  <c r="C10" i="13"/>
  <c r="G10" i="13"/>
  <c r="K10" i="13"/>
  <c r="M10" i="13"/>
  <c r="O10" i="13"/>
  <c r="C11" i="13"/>
  <c r="E11" i="13"/>
  <c r="G11" i="13"/>
  <c r="I11" i="13"/>
  <c r="K11" i="13"/>
  <c r="O11" i="13"/>
  <c r="U11" i="13"/>
  <c r="C12" i="13"/>
  <c r="G12" i="13"/>
  <c r="I12" i="13"/>
  <c r="K12" i="13"/>
  <c r="M12" i="13"/>
  <c r="O12" i="13"/>
  <c r="C13" i="13"/>
  <c r="G13" i="13"/>
  <c r="K13" i="13"/>
  <c r="M13" i="13"/>
  <c r="O13" i="13"/>
  <c r="C15" i="13"/>
  <c r="G15" i="13"/>
  <c r="K15" i="13"/>
  <c r="M15" i="13"/>
  <c r="O15" i="13"/>
  <c r="C16" i="13"/>
  <c r="E16" i="13"/>
  <c r="G16" i="13"/>
  <c r="I16" i="13"/>
  <c r="K16" i="13"/>
  <c r="O16" i="13"/>
  <c r="U16" i="13"/>
  <c r="C17" i="13"/>
  <c r="G17" i="13"/>
  <c r="I17" i="13"/>
  <c r="K17" i="13"/>
  <c r="M17" i="13"/>
  <c r="O17" i="13"/>
  <c r="C18" i="13"/>
  <c r="G18" i="13"/>
  <c r="K18" i="13"/>
  <c r="M18" i="13"/>
  <c r="O18" i="13"/>
  <c r="C20" i="13"/>
  <c r="G20" i="13"/>
  <c r="K20" i="13"/>
  <c r="M20" i="13"/>
  <c r="O20" i="13"/>
  <c r="K21" i="13"/>
  <c r="M21" i="13"/>
  <c r="V21" i="13"/>
  <c r="C22" i="13"/>
  <c r="G22" i="13"/>
  <c r="I22" i="13"/>
  <c r="K22" i="13"/>
  <c r="M22" i="13"/>
  <c r="O22" i="13"/>
  <c r="C23" i="13"/>
  <c r="G23" i="13"/>
  <c r="K23" i="13"/>
  <c r="M23" i="13"/>
  <c r="O23" i="13"/>
  <c r="C25" i="13"/>
  <c r="G25" i="13"/>
  <c r="K25" i="13"/>
  <c r="M25" i="13"/>
  <c r="O25" i="13"/>
  <c r="C26" i="13"/>
  <c r="G26" i="13"/>
  <c r="K26" i="13"/>
  <c r="M26" i="13"/>
  <c r="O26" i="13"/>
  <c r="C27" i="13"/>
  <c r="E27" i="13"/>
  <c r="G27" i="13"/>
  <c r="I27" i="13"/>
  <c r="K27" i="13"/>
  <c r="O27" i="13"/>
  <c r="U27" i="13"/>
  <c r="C28" i="13"/>
  <c r="G28" i="13"/>
  <c r="I28" i="13"/>
  <c r="K28" i="13"/>
  <c r="M28" i="13"/>
  <c r="O28" i="13"/>
  <c r="C29" i="13"/>
  <c r="E29" i="13"/>
  <c r="G29" i="13"/>
  <c r="I29" i="13"/>
  <c r="K29" i="13"/>
  <c r="O29" i="13"/>
  <c r="U29" i="13"/>
  <c r="C30" i="13"/>
  <c r="G30" i="13"/>
  <c r="I30" i="13"/>
  <c r="K30" i="13"/>
  <c r="M30" i="13"/>
  <c r="O30" i="13"/>
  <c r="C31" i="13"/>
  <c r="G31" i="13"/>
  <c r="K31" i="13"/>
  <c r="M31" i="13"/>
  <c r="O31" i="13"/>
  <c r="C32" i="13"/>
  <c r="G32" i="13"/>
  <c r="K32" i="13"/>
  <c r="M32" i="13"/>
  <c r="O32" i="13"/>
  <c r="C33" i="13"/>
  <c r="G33" i="13"/>
  <c r="K33" i="13"/>
  <c r="M33" i="13"/>
  <c r="O33" i="13"/>
  <c r="C34" i="13"/>
  <c r="G34" i="13"/>
  <c r="K34" i="13"/>
  <c r="M34" i="13"/>
  <c r="O34" i="13"/>
  <c r="C36" i="13"/>
  <c r="K36" i="13"/>
  <c r="O36" i="13"/>
  <c r="W37" i="13"/>
  <c r="X37" i="13" s="1"/>
  <c r="W38" i="13"/>
  <c r="X38" i="13" s="1"/>
  <c r="W39" i="13"/>
  <c r="X39" i="13" s="1"/>
  <c r="W40" i="13"/>
  <c r="X40" i="13" s="1"/>
  <c r="C51" i="13"/>
  <c r="G51" i="13"/>
  <c r="O51" i="13"/>
  <c r="C52" i="13"/>
  <c r="K52" i="13"/>
  <c r="K53" i="13"/>
  <c r="U53" i="13"/>
  <c r="C54" i="13"/>
  <c r="I54" i="13"/>
  <c r="K54" i="13"/>
  <c r="K55" i="13"/>
  <c r="U55" i="13"/>
  <c r="C57" i="13"/>
  <c r="G57" i="13"/>
  <c r="K57" i="13"/>
  <c r="O57" i="13"/>
  <c r="V57" i="13"/>
  <c r="W58" i="13"/>
  <c r="X58" i="13" s="1"/>
  <c r="C59" i="13"/>
  <c r="E59" i="13"/>
  <c r="I59" i="13"/>
  <c r="K59" i="13"/>
  <c r="I60" i="13"/>
  <c r="K60" i="13"/>
  <c r="C61" i="13"/>
  <c r="E61" i="13"/>
  <c r="G61" i="13"/>
  <c r="K61" i="13"/>
  <c r="M61" i="13"/>
  <c r="V61" i="13"/>
  <c r="G62" i="13"/>
  <c r="W62" i="13" s="1"/>
  <c r="X62" i="13" s="1"/>
  <c r="I63" i="13"/>
  <c r="W63" i="13" s="1"/>
  <c r="X63" i="13" s="1"/>
  <c r="E64" i="13"/>
  <c r="W64" i="13" s="1"/>
  <c r="X64" i="13" s="1"/>
  <c r="E65" i="13"/>
  <c r="W65" i="13" s="1"/>
  <c r="X65" i="13" s="1"/>
  <c r="E66" i="13"/>
  <c r="W66" i="13" s="1"/>
  <c r="X66" i="13" s="1"/>
  <c r="E67" i="13"/>
  <c r="W67" i="13" s="1"/>
  <c r="X67" i="13" s="1"/>
  <c r="E68" i="13"/>
  <c r="W68" i="13" s="1"/>
  <c r="X68" i="13" s="1"/>
  <c r="E69" i="13"/>
  <c r="W69" i="13" s="1"/>
  <c r="X69" i="13" s="1"/>
  <c r="C70" i="13"/>
  <c r="E70" i="13"/>
  <c r="G70" i="13"/>
  <c r="C71" i="13"/>
  <c r="K71" i="13"/>
  <c r="K72" i="13"/>
  <c r="U72" i="13"/>
  <c r="C73" i="13"/>
  <c r="K73" i="13"/>
  <c r="K74" i="13"/>
  <c r="U74" i="13"/>
  <c r="C75" i="13"/>
  <c r="I75" i="13"/>
  <c r="K75" i="13"/>
  <c r="K76" i="13"/>
  <c r="U76" i="13"/>
  <c r="C78" i="13"/>
  <c r="E78" i="13"/>
  <c r="G78" i="13"/>
  <c r="K78" i="13"/>
  <c r="O78" i="13"/>
  <c r="U78" i="13"/>
  <c r="C79" i="13"/>
  <c r="G79" i="13"/>
  <c r="I79" i="13"/>
  <c r="K79" i="13"/>
  <c r="M79" i="13"/>
  <c r="C80" i="13"/>
  <c r="G80" i="13"/>
  <c r="I80" i="13"/>
  <c r="K80" i="13"/>
  <c r="M80" i="13"/>
  <c r="C81" i="13"/>
  <c r="G81" i="13"/>
  <c r="I81" i="13"/>
  <c r="K81" i="13"/>
  <c r="M81" i="13"/>
  <c r="C82" i="13"/>
  <c r="I82" i="13"/>
  <c r="K82" i="13"/>
  <c r="M82" i="13"/>
  <c r="C83" i="13"/>
  <c r="I83" i="13"/>
  <c r="K83" i="13"/>
  <c r="M83" i="13"/>
  <c r="G85" i="13"/>
  <c r="O85" i="13"/>
  <c r="V85" i="13"/>
  <c r="G87" i="13"/>
  <c r="K87" i="13"/>
  <c r="G88" i="13"/>
  <c r="I88" i="13"/>
  <c r="K88" i="13"/>
  <c r="O88" i="13"/>
  <c r="G89" i="13"/>
  <c r="I89" i="13"/>
  <c r="K89" i="13"/>
  <c r="O89" i="13"/>
  <c r="G90" i="13"/>
  <c r="I90" i="13"/>
  <c r="K90" i="13"/>
  <c r="O90" i="13"/>
  <c r="G91" i="13"/>
  <c r="I91" i="13"/>
  <c r="K91" i="13"/>
  <c r="O91" i="13"/>
  <c r="G92" i="13"/>
  <c r="I92" i="13"/>
  <c r="K92" i="13"/>
  <c r="O92" i="13"/>
  <c r="G93" i="13"/>
  <c r="I93" i="13"/>
  <c r="K93" i="13"/>
  <c r="O93" i="13"/>
  <c r="C94" i="13"/>
  <c r="I94" i="13"/>
  <c r="K94" i="13"/>
  <c r="M94" i="13"/>
  <c r="C95" i="13"/>
  <c r="I95" i="13"/>
  <c r="K95" i="13"/>
  <c r="M95" i="13"/>
  <c r="C96" i="13"/>
  <c r="I96" i="13"/>
  <c r="K96" i="13"/>
  <c r="C97" i="13"/>
  <c r="I97" i="13"/>
  <c r="K97" i="13"/>
  <c r="C98" i="13"/>
  <c r="I98" i="13"/>
  <c r="K98" i="13"/>
  <c r="C99" i="13"/>
  <c r="I99" i="13"/>
  <c r="K99" i="13"/>
  <c r="C100" i="13"/>
  <c r="I100" i="13"/>
  <c r="K100" i="13"/>
  <c r="C101" i="13"/>
  <c r="I101" i="13"/>
  <c r="K101" i="13"/>
  <c r="E103" i="13"/>
  <c r="W103" i="13" s="1"/>
  <c r="X103" i="13" s="1"/>
  <c r="E104" i="13"/>
  <c r="W104" i="13" s="1"/>
  <c r="X104" i="13" s="1"/>
  <c r="E105" i="13"/>
  <c r="W105" i="13" s="1"/>
  <c r="X105" i="13" s="1"/>
  <c r="E106" i="13"/>
  <c r="W106" i="13" s="1"/>
  <c r="X106" i="13" s="1"/>
  <c r="E107" i="13"/>
  <c r="W107" i="13" s="1"/>
  <c r="X107" i="13" s="1"/>
  <c r="E108" i="13"/>
  <c r="W108" i="13" s="1"/>
  <c r="X108" i="13" s="1"/>
  <c r="E109" i="13"/>
  <c r="W109" i="13" s="1"/>
  <c r="X109" i="13" s="1"/>
  <c r="E110" i="13"/>
  <c r="W110" i="13" s="1"/>
  <c r="X110" i="13" s="1"/>
  <c r="C111" i="13"/>
  <c r="I111" i="13"/>
  <c r="K111" i="13"/>
  <c r="C112" i="13"/>
  <c r="I112" i="13"/>
  <c r="K112" i="13"/>
  <c r="C113" i="13"/>
  <c r="I113" i="13"/>
  <c r="K113" i="13"/>
  <c r="C114" i="13"/>
  <c r="I114" i="13"/>
  <c r="K114" i="13"/>
  <c r="C115" i="13"/>
  <c r="G115" i="13"/>
  <c r="I115" i="13"/>
  <c r="K115" i="13"/>
  <c r="O115" i="13"/>
  <c r="C116" i="13"/>
  <c r="I116" i="13"/>
  <c r="K116" i="13"/>
  <c r="M116" i="13"/>
  <c r="C117" i="13"/>
  <c r="I117" i="13"/>
  <c r="K117" i="13"/>
  <c r="M117" i="13"/>
  <c r="C120" i="13"/>
  <c r="E120" i="13"/>
  <c r="C121" i="13"/>
  <c r="G121" i="13"/>
  <c r="I121" i="13"/>
  <c r="K121" i="13"/>
  <c r="O121" i="13"/>
  <c r="C122" i="13"/>
  <c r="E122" i="13"/>
  <c r="G122" i="13"/>
  <c r="I122" i="13"/>
  <c r="K122" i="13"/>
  <c r="V122" i="13"/>
  <c r="I123" i="13"/>
  <c r="K123" i="13"/>
  <c r="C124" i="13"/>
  <c r="I124" i="13"/>
  <c r="K124" i="13"/>
  <c r="M124" i="13"/>
  <c r="C125" i="13"/>
  <c r="I125" i="13"/>
  <c r="K125" i="13"/>
  <c r="M125" i="13"/>
  <c r="C126" i="13"/>
  <c r="E126" i="13"/>
  <c r="G126" i="13"/>
  <c r="C127" i="13"/>
  <c r="I127" i="13"/>
  <c r="K127" i="13"/>
  <c r="C128" i="13"/>
  <c r="I128" i="13"/>
  <c r="K128" i="13"/>
  <c r="C130" i="13"/>
  <c r="G130" i="13"/>
  <c r="C131" i="13"/>
  <c r="E131" i="13"/>
  <c r="G131" i="13"/>
  <c r="I131" i="13"/>
  <c r="C132" i="13"/>
  <c r="E132" i="13"/>
  <c r="I132" i="13"/>
  <c r="C133" i="13"/>
  <c r="I133" i="13"/>
  <c r="K133" i="13"/>
  <c r="C134" i="13"/>
  <c r="I134" i="13"/>
  <c r="K134" i="13"/>
  <c r="M134" i="13"/>
  <c r="C135" i="13"/>
  <c r="E135" i="13"/>
  <c r="G135" i="13"/>
  <c r="C136" i="13"/>
  <c r="G136" i="13"/>
  <c r="K136" i="13"/>
  <c r="E137" i="13"/>
  <c r="G137" i="13"/>
  <c r="C139" i="13"/>
  <c r="E139" i="13"/>
  <c r="G139" i="13"/>
  <c r="K139" i="13"/>
  <c r="M139" i="13"/>
  <c r="V139" i="13"/>
  <c r="C140" i="13"/>
  <c r="E140" i="13"/>
  <c r="K140" i="13"/>
  <c r="C141" i="13"/>
  <c r="E141" i="13"/>
  <c r="K141" i="13"/>
  <c r="C142" i="13"/>
  <c r="I142" i="13"/>
  <c r="K142" i="13"/>
  <c r="C143" i="13"/>
  <c r="I143" i="13"/>
  <c r="K143" i="13"/>
  <c r="K144" i="13"/>
  <c r="U144" i="13"/>
  <c r="K145" i="13"/>
  <c r="U145" i="13"/>
  <c r="K146" i="13"/>
  <c r="U146" i="13"/>
  <c r="C148" i="13"/>
  <c r="G148" i="13"/>
  <c r="C149" i="13"/>
  <c r="K149" i="13"/>
  <c r="K150" i="13"/>
  <c r="U150" i="13"/>
  <c r="C151" i="13"/>
  <c r="E151" i="13"/>
  <c r="G151" i="13"/>
  <c r="K151" i="13"/>
  <c r="G152" i="13"/>
  <c r="K152" i="13"/>
  <c r="E154" i="13"/>
  <c r="K154" i="13"/>
  <c r="M154" i="13"/>
  <c r="W10" i="8" l="1"/>
  <c r="W13" i="3"/>
  <c r="W49" i="13"/>
  <c r="W45" i="13"/>
  <c r="W47" i="13"/>
  <c r="X47" i="13" s="1"/>
  <c r="Z47" i="13" s="1"/>
  <c r="AA47" i="13" s="1"/>
  <c r="AB47" i="13" s="1"/>
  <c r="AC47" i="13" s="1"/>
  <c r="AD47" i="13" s="1"/>
  <c r="AE47" i="13" s="1"/>
  <c r="AF47" i="13" s="1"/>
  <c r="AG47" i="13" s="1"/>
  <c r="AH47" i="13" s="1"/>
  <c r="AI47" i="13" s="1"/>
  <c r="AJ47" i="13" s="1"/>
  <c r="AK47" i="13" s="1"/>
  <c r="W96" i="8"/>
  <c r="W105" i="8"/>
  <c r="W6" i="8"/>
  <c r="W81" i="8"/>
  <c r="W103" i="8"/>
  <c r="W29" i="8"/>
  <c r="W92" i="8"/>
  <c r="W48" i="8"/>
  <c r="W7" i="8"/>
  <c r="W53" i="13"/>
  <c r="X53" i="13" s="1"/>
  <c r="Y53" i="13" s="1"/>
  <c r="Z53" i="13" s="1"/>
  <c r="AA53" i="13" s="1"/>
  <c r="AB53" i="13" s="1"/>
  <c r="AC53" i="13" s="1"/>
  <c r="AD53" i="13" s="1"/>
  <c r="AE53" i="13" s="1"/>
  <c r="AF53" i="13" s="1"/>
  <c r="AG53" i="13" s="1"/>
  <c r="AH53" i="13" s="1"/>
  <c r="AI53" i="13" s="1"/>
  <c r="AJ53" i="13" s="1"/>
  <c r="AK53" i="13" s="1"/>
  <c r="W8" i="8"/>
  <c r="W18" i="8"/>
  <c r="W43" i="8"/>
  <c r="W30" i="8"/>
  <c r="W83" i="8"/>
  <c r="W19" i="8"/>
  <c r="W31" i="8"/>
  <c r="W84" i="8"/>
  <c r="W144" i="13"/>
  <c r="X144" i="13" s="1"/>
  <c r="Y144" i="13" s="1"/>
  <c r="Z144" i="13" s="1"/>
  <c r="AA144" i="13" s="1"/>
  <c r="AB144" i="13" s="1"/>
  <c r="AC144" i="13" s="1"/>
  <c r="AD144" i="13" s="1"/>
  <c r="AE144" i="13" s="1"/>
  <c r="AF144" i="13" s="1"/>
  <c r="AG144" i="13" s="1"/>
  <c r="AH144" i="13" s="1"/>
  <c r="AI144" i="13" s="1"/>
  <c r="AJ144" i="13" s="1"/>
  <c r="AK144" i="13" s="1"/>
  <c r="W22" i="8"/>
  <c r="W79" i="8"/>
  <c r="W47" i="8"/>
  <c r="W48" i="13"/>
  <c r="X48" i="13" s="1"/>
  <c r="Z48" i="13" s="1"/>
  <c r="AA48" i="13" s="1"/>
  <c r="AB48" i="13" s="1"/>
  <c r="AC48" i="13" s="1"/>
  <c r="AD48" i="13" s="1"/>
  <c r="AE48" i="13" s="1"/>
  <c r="AF48" i="13" s="1"/>
  <c r="AG48" i="13" s="1"/>
  <c r="AH48" i="13" s="1"/>
  <c r="AI48" i="13" s="1"/>
  <c r="AJ48" i="13" s="1"/>
  <c r="AK48" i="13" s="1"/>
  <c r="W65" i="8"/>
  <c r="W9" i="8"/>
  <c r="W50" i="8"/>
  <c r="W66" i="8"/>
  <c r="W106" i="8"/>
  <c r="W109" i="8"/>
  <c r="W31" i="3"/>
  <c r="W107" i="8"/>
  <c r="W20" i="8"/>
  <c r="W33" i="8"/>
  <c r="W53" i="8"/>
  <c r="W69" i="8"/>
  <c r="W40" i="8"/>
  <c r="W41" i="8"/>
  <c r="W16" i="8"/>
  <c r="W43" i="13"/>
  <c r="X43" i="13" s="1"/>
  <c r="Z43" i="13" s="1"/>
  <c r="AA43" i="13" s="1"/>
  <c r="AB43" i="13" s="1"/>
  <c r="AC43" i="13" s="1"/>
  <c r="AD43" i="13" s="1"/>
  <c r="AE43" i="13" s="1"/>
  <c r="AF43" i="13" s="1"/>
  <c r="AG43" i="13" s="1"/>
  <c r="AH43" i="13" s="1"/>
  <c r="AI43" i="13" s="1"/>
  <c r="AJ43" i="13" s="1"/>
  <c r="AK43" i="13" s="1"/>
  <c r="W4" i="8"/>
  <c r="W82" i="8"/>
  <c r="W59" i="8"/>
  <c r="W42" i="13"/>
  <c r="X42" i="13" s="1"/>
  <c r="Z42" i="13" s="1"/>
  <c r="AA42" i="13" s="1"/>
  <c r="AB42" i="13" s="1"/>
  <c r="AC42" i="13" s="1"/>
  <c r="AD42" i="13" s="1"/>
  <c r="AE42" i="13" s="1"/>
  <c r="AF42" i="13" s="1"/>
  <c r="AG42" i="13" s="1"/>
  <c r="AH42" i="13" s="1"/>
  <c r="AI42" i="13" s="1"/>
  <c r="AJ42" i="13" s="1"/>
  <c r="AK42" i="13" s="1"/>
  <c r="W44" i="13"/>
  <c r="X44" i="13" s="1"/>
  <c r="Z44" i="13" s="1"/>
  <c r="AA44" i="13" s="1"/>
  <c r="AB44" i="13" s="1"/>
  <c r="AC44" i="13" s="1"/>
  <c r="AD44" i="13" s="1"/>
  <c r="AE44" i="13" s="1"/>
  <c r="AF44" i="13" s="1"/>
  <c r="AG44" i="13" s="1"/>
  <c r="AH44" i="13" s="1"/>
  <c r="AI44" i="13" s="1"/>
  <c r="AJ44" i="13" s="1"/>
  <c r="AK44" i="13" s="1"/>
  <c r="W35" i="3"/>
  <c r="W18" i="3"/>
  <c r="W49" i="3"/>
  <c r="W30" i="3"/>
  <c r="W14" i="3"/>
  <c r="W15" i="3"/>
  <c r="W56" i="3"/>
  <c r="W59" i="3"/>
  <c r="W32" i="3"/>
  <c r="W26" i="3"/>
  <c r="W60" i="3"/>
  <c r="W16" i="3"/>
  <c r="W33" i="3"/>
  <c r="W8" i="3"/>
  <c r="W27" i="3"/>
  <c r="W51" i="8"/>
  <c r="W67" i="8"/>
  <c r="W110" i="8"/>
  <c r="W9" i="3"/>
  <c r="W28" i="3"/>
  <c r="W46" i="3"/>
  <c r="Y108" i="13"/>
  <c r="Z108" i="13" s="1"/>
  <c r="AA108" i="13" s="1"/>
  <c r="AB108" i="13" s="1"/>
  <c r="AC108" i="13" s="1"/>
  <c r="AD108" i="13" s="1"/>
  <c r="AE108" i="13" s="1"/>
  <c r="AF108" i="13" s="1"/>
  <c r="AG108" i="13" s="1"/>
  <c r="AH108" i="13" s="1"/>
  <c r="AI108" i="13" s="1"/>
  <c r="AJ108" i="13" s="1"/>
  <c r="AK108" i="13" s="1"/>
  <c r="Y63" i="13"/>
  <c r="Z63" i="13" s="1"/>
  <c r="AA63" i="13" s="1"/>
  <c r="AB63" i="13" s="1"/>
  <c r="AC63" i="13" s="1"/>
  <c r="AD63" i="13" s="1"/>
  <c r="AE63" i="13" s="1"/>
  <c r="AF63" i="13" s="1"/>
  <c r="AG63" i="13" s="1"/>
  <c r="AH63" i="13" s="1"/>
  <c r="AI63" i="13" s="1"/>
  <c r="AJ63" i="13" s="1"/>
  <c r="AK63" i="13" s="1"/>
  <c r="W11" i="8"/>
  <c r="W32" i="8"/>
  <c r="W52" i="8"/>
  <c r="W68" i="8"/>
  <c r="W85" i="8"/>
  <c r="W21" i="8"/>
  <c r="W61" i="3"/>
  <c r="W10" i="3"/>
  <c r="W29" i="3"/>
  <c r="W47" i="3"/>
  <c r="W17" i="3"/>
  <c r="W4" i="3"/>
  <c r="W11" i="3"/>
  <c r="W48" i="3"/>
  <c r="Y62" i="13"/>
  <c r="Z62" i="13" s="1"/>
  <c r="AA62" i="13" s="1"/>
  <c r="AB62" i="13" s="1"/>
  <c r="AC62" i="13" s="1"/>
  <c r="AD62" i="13" s="1"/>
  <c r="AE62" i="13" s="1"/>
  <c r="AF62" i="13" s="1"/>
  <c r="AG62" i="13" s="1"/>
  <c r="AH62" i="13" s="1"/>
  <c r="AI62" i="13" s="1"/>
  <c r="AJ62" i="13" s="1"/>
  <c r="AK62" i="13" s="1"/>
  <c r="Y106" i="13"/>
  <c r="Z106" i="13" s="1"/>
  <c r="AA106" i="13" s="1"/>
  <c r="AB106" i="13" s="1"/>
  <c r="AC106" i="13" s="1"/>
  <c r="AD106" i="13" s="1"/>
  <c r="AE106" i="13" s="1"/>
  <c r="AF106" i="13" s="1"/>
  <c r="AG106" i="13" s="1"/>
  <c r="AH106" i="13" s="1"/>
  <c r="AI106" i="13" s="1"/>
  <c r="AJ106" i="13" s="1"/>
  <c r="AK106" i="13" s="1"/>
  <c r="Y38" i="13"/>
  <c r="Z38" i="13" s="1"/>
  <c r="AA38" i="13" s="1"/>
  <c r="AB38" i="13" s="1"/>
  <c r="AC38" i="13" s="1"/>
  <c r="AD38" i="13" s="1"/>
  <c r="AE38" i="13" s="1"/>
  <c r="AF38" i="13" s="1"/>
  <c r="AG38" i="13" s="1"/>
  <c r="AH38" i="13" s="1"/>
  <c r="AI38" i="13" s="1"/>
  <c r="AJ38" i="13" s="1"/>
  <c r="AK38" i="13" s="1"/>
  <c r="W13" i="8"/>
  <c r="W34" i="8"/>
  <c r="W54" i="8"/>
  <c r="W71" i="8"/>
  <c r="W87" i="8"/>
  <c r="W5" i="3"/>
  <c r="W12" i="3"/>
  <c r="W45" i="3"/>
  <c r="Y64" i="13"/>
  <c r="Z64" i="13" s="1"/>
  <c r="AA64" i="13" s="1"/>
  <c r="AB64" i="13" s="1"/>
  <c r="AC64" i="13" s="1"/>
  <c r="AD64" i="13" s="1"/>
  <c r="AE64" i="13" s="1"/>
  <c r="AF64" i="13" s="1"/>
  <c r="AG64" i="13" s="1"/>
  <c r="AH64" i="13" s="1"/>
  <c r="AI64" i="13" s="1"/>
  <c r="AJ64" i="13" s="1"/>
  <c r="AK64" i="13" s="1"/>
  <c r="W12" i="8"/>
  <c r="Y105" i="13"/>
  <c r="Z105" i="13" s="1"/>
  <c r="AA105" i="13" s="1"/>
  <c r="AB105" i="13" s="1"/>
  <c r="AC105" i="13" s="1"/>
  <c r="AD105" i="13" s="1"/>
  <c r="AE105" i="13" s="1"/>
  <c r="AF105" i="13" s="1"/>
  <c r="AG105" i="13" s="1"/>
  <c r="AH105" i="13" s="1"/>
  <c r="AI105" i="13" s="1"/>
  <c r="AJ105" i="13" s="1"/>
  <c r="AK105" i="13" s="1"/>
  <c r="Y37" i="13"/>
  <c r="Z37" i="13" s="1"/>
  <c r="AA37" i="13" s="1"/>
  <c r="AB37" i="13" s="1"/>
  <c r="AC37" i="13" s="1"/>
  <c r="AD37" i="13" s="1"/>
  <c r="AE37" i="13" s="1"/>
  <c r="AF37" i="13" s="1"/>
  <c r="AG37" i="13" s="1"/>
  <c r="AH37" i="13" s="1"/>
  <c r="AI37" i="13" s="1"/>
  <c r="AJ37" i="13" s="1"/>
  <c r="AK37" i="13" s="1"/>
  <c r="W14" i="8"/>
  <c r="W35" i="8"/>
  <c r="W55" i="8"/>
  <c r="W72" i="8"/>
  <c r="W88" i="8"/>
  <c r="W6" i="3"/>
  <c r="W23" i="3"/>
  <c r="W39" i="3"/>
  <c r="W50" i="3"/>
  <c r="W8" i="14"/>
  <c r="X8" i="14" s="1"/>
  <c r="Y66" i="13"/>
  <c r="Z66" i="13" s="1"/>
  <c r="AA66" i="13" s="1"/>
  <c r="AB66" i="13" s="1"/>
  <c r="AC66" i="13" s="1"/>
  <c r="AD66" i="13" s="1"/>
  <c r="AE66" i="13" s="1"/>
  <c r="AF66" i="13" s="1"/>
  <c r="AG66" i="13" s="1"/>
  <c r="AH66" i="13" s="1"/>
  <c r="AI66" i="13" s="1"/>
  <c r="AJ66" i="13" s="1"/>
  <c r="AK66" i="13" s="1"/>
  <c r="W56" i="8"/>
  <c r="W90" i="8"/>
  <c r="W98" i="8" s="1"/>
  <c r="W37" i="8"/>
  <c r="W74" i="8"/>
  <c r="W34" i="3"/>
  <c r="W51" i="3"/>
  <c r="X49" i="13"/>
  <c r="Z49" i="13" s="1"/>
  <c r="AA49" i="13" s="1"/>
  <c r="AB49" i="13" s="1"/>
  <c r="AC49" i="13" s="1"/>
  <c r="AD49" i="13" s="1"/>
  <c r="AE49" i="13" s="1"/>
  <c r="AF49" i="13" s="1"/>
  <c r="AG49" i="13" s="1"/>
  <c r="AH49" i="13" s="1"/>
  <c r="AI49" i="13" s="1"/>
  <c r="AJ49" i="13" s="1"/>
  <c r="AK49" i="13" s="1"/>
  <c r="W17" i="8"/>
  <c r="W38" i="8"/>
  <c r="W58" i="8"/>
  <c r="W75" i="8"/>
  <c r="W100" i="8"/>
  <c r="W52" i="3"/>
  <c r="Y109" i="13"/>
  <c r="Z109" i="13" s="1"/>
  <c r="AA109" i="13" s="1"/>
  <c r="AB109" i="13" s="1"/>
  <c r="AC109" i="13" s="1"/>
  <c r="AD109" i="13" s="1"/>
  <c r="AE109" i="13" s="1"/>
  <c r="AF109" i="13" s="1"/>
  <c r="AG109" i="13" s="1"/>
  <c r="AH109" i="13" s="1"/>
  <c r="AI109" i="13" s="1"/>
  <c r="AJ109" i="13" s="1"/>
  <c r="AK109" i="13" s="1"/>
  <c r="W15" i="8"/>
  <c r="Y103" i="13"/>
  <c r="Z103" i="13" s="1"/>
  <c r="AA103" i="13" s="1"/>
  <c r="AB103" i="13" s="1"/>
  <c r="AC103" i="13" s="1"/>
  <c r="AD103" i="13" s="1"/>
  <c r="AE103" i="13" s="1"/>
  <c r="AF103" i="13" s="1"/>
  <c r="AG103" i="13" s="1"/>
  <c r="AH103" i="13" s="1"/>
  <c r="AI103" i="13" s="1"/>
  <c r="AJ103" i="13" s="1"/>
  <c r="AK103" i="13" s="1"/>
  <c r="W39" i="8"/>
  <c r="W76" i="8"/>
  <c r="W93" i="8"/>
  <c r="W19" i="3"/>
  <c r="W36" i="3"/>
  <c r="W53" i="3"/>
  <c r="W86" i="8"/>
  <c r="W91" i="8"/>
  <c r="W23" i="8"/>
  <c r="W42" i="8"/>
  <c r="W60" i="8"/>
  <c r="W77" i="8"/>
  <c r="W94" i="8"/>
  <c r="W111" i="8"/>
  <c r="W20" i="3"/>
  <c r="W37" i="3"/>
  <c r="W54" i="3"/>
  <c r="Y110" i="13"/>
  <c r="Z110" i="13" s="1"/>
  <c r="AA110" i="13" s="1"/>
  <c r="AB110" i="13" s="1"/>
  <c r="AC110" i="13" s="1"/>
  <c r="AD110" i="13" s="1"/>
  <c r="AE110" i="13" s="1"/>
  <c r="AF110" i="13" s="1"/>
  <c r="AG110" i="13" s="1"/>
  <c r="AH110" i="13" s="1"/>
  <c r="AI110" i="13" s="1"/>
  <c r="AJ110" i="13" s="1"/>
  <c r="AK110" i="13" s="1"/>
  <c r="Y107" i="13"/>
  <c r="Z107" i="13" s="1"/>
  <c r="AA107" i="13" s="1"/>
  <c r="AB107" i="13" s="1"/>
  <c r="AC107" i="13" s="1"/>
  <c r="AD107" i="13" s="1"/>
  <c r="AE107" i="13" s="1"/>
  <c r="AF107" i="13" s="1"/>
  <c r="AG107" i="13" s="1"/>
  <c r="AH107" i="13" s="1"/>
  <c r="AI107" i="13" s="1"/>
  <c r="AJ107" i="13" s="1"/>
  <c r="AK107" i="13" s="1"/>
  <c r="Y104" i="13"/>
  <c r="Z104" i="13" s="1"/>
  <c r="AA104" i="13" s="1"/>
  <c r="AB104" i="13" s="1"/>
  <c r="AC104" i="13" s="1"/>
  <c r="AD104" i="13" s="1"/>
  <c r="AE104" i="13" s="1"/>
  <c r="AF104" i="13" s="1"/>
  <c r="AG104" i="13" s="1"/>
  <c r="AH104" i="13" s="1"/>
  <c r="AI104" i="13" s="1"/>
  <c r="AJ104" i="13" s="1"/>
  <c r="AK104" i="13" s="1"/>
  <c r="W36" i="8"/>
  <c r="W73" i="8"/>
  <c r="W40" i="3"/>
  <c r="W57" i="8"/>
  <c r="W24" i="8"/>
  <c r="W44" i="8"/>
  <c r="W61" i="8"/>
  <c r="W78" i="8"/>
  <c r="W95" i="8"/>
  <c r="W104" i="8"/>
  <c r="W22" i="3"/>
  <c r="W38" i="3"/>
  <c r="W55" i="3"/>
  <c r="W62" i="8"/>
  <c r="Y69" i="13"/>
  <c r="Z69" i="13" s="1"/>
  <c r="AA69" i="13" s="1"/>
  <c r="AB69" i="13" s="1"/>
  <c r="AC69" i="13" s="1"/>
  <c r="AD69" i="13" s="1"/>
  <c r="AE69" i="13" s="1"/>
  <c r="AF69" i="13" s="1"/>
  <c r="AG69" i="13" s="1"/>
  <c r="AH69" i="13" s="1"/>
  <c r="AI69" i="13" s="1"/>
  <c r="AJ69" i="13" s="1"/>
  <c r="AK69" i="13" s="1"/>
  <c r="W5" i="8"/>
  <c r="W9" i="14"/>
  <c r="X9" i="14" s="1"/>
  <c r="Y68" i="13"/>
  <c r="Z68" i="13" s="1"/>
  <c r="AA68" i="13" s="1"/>
  <c r="AB68" i="13" s="1"/>
  <c r="AC68" i="13" s="1"/>
  <c r="AD68" i="13" s="1"/>
  <c r="AE68" i="13" s="1"/>
  <c r="AF68" i="13" s="1"/>
  <c r="AG68" i="13" s="1"/>
  <c r="AH68" i="13" s="1"/>
  <c r="AI68" i="13" s="1"/>
  <c r="AJ68" i="13" s="1"/>
  <c r="AK68" i="13" s="1"/>
  <c r="W26" i="8"/>
  <c r="W46" i="8"/>
  <c r="W63" i="8"/>
  <c r="W80" i="8"/>
  <c r="W97" i="8"/>
  <c r="W24" i="3"/>
  <c r="W42" i="3"/>
  <c r="W57" i="3"/>
  <c r="W10" i="14"/>
  <c r="X10" i="14" s="1"/>
  <c r="Y65" i="13"/>
  <c r="Z65" i="13" s="1"/>
  <c r="AA65" i="13" s="1"/>
  <c r="AB65" i="13" s="1"/>
  <c r="AC65" i="13" s="1"/>
  <c r="AD65" i="13" s="1"/>
  <c r="AE65" i="13" s="1"/>
  <c r="AF65" i="13" s="1"/>
  <c r="AG65" i="13" s="1"/>
  <c r="AH65" i="13" s="1"/>
  <c r="AI65" i="13" s="1"/>
  <c r="AJ65" i="13" s="1"/>
  <c r="AK65" i="13" s="1"/>
  <c r="Y67" i="13"/>
  <c r="Z67" i="13" s="1"/>
  <c r="AA67" i="13" s="1"/>
  <c r="AB67" i="13" s="1"/>
  <c r="AC67" i="13" s="1"/>
  <c r="AD67" i="13" s="1"/>
  <c r="AE67" i="13" s="1"/>
  <c r="AF67" i="13" s="1"/>
  <c r="AG67" i="13" s="1"/>
  <c r="AH67" i="13" s="1"/>
  <c r="AI67" i="13" s="1"/>
  <c r="AJ67" i="13" s="1"/>
  <c r="AK67" i="13" s="1"/>
  <c r="W28" i="8"/>
  <c r="W64" i="8"/>
  <c r="W102" i="8"/>
  <c r="W25" i="3"/>
  <c r="W43" i="3"/>
  <c r="W58" i="3"/>
  <c r="W7" i="3"/>
  <c r="W44" i="3"/>
  <c r="W7" i="14"/>
  <c r="X7" i="14" s="1"/>
  <c r="W4" i="14"/>
  <c r="X4" i="14" s="1"/>
  <c r="W5" i="14"/>
  <c r="X5" i="14" s="1"/>
  <c r="W6" i="14"/>
  <c r="X6" i="14" s="1"/>
  <c r="X45" i="13"/>
  <c r="Z45" i="13" s="1"/>
  <c r="AA45" i="13" s="1"/>
  <c r="AB45" i="13" s="1"/>
  <c r="AC45" i="13" s="1"/>
  <c r="AD45" i="13" s="1"/>
  <c r="AE45" i="13" s="1"/>
  <c r="AF45" i="13" s="1"/>
  <c r="AG45" i="13" s="1"/>
  <c r="AH45" i="13" s="1"/>
  <c r="AI45" i="13" s="1"/>
  <c r="AJ45" i="13" s="1"/>
  <c r="AK45" i="13" s="1"/>
  <c r="X46" i="13"/>
  <c r="Z46" i="13" s="1"/>
  <c r="AA46" i="13" s="1"/>
  <c r="AB46" i="13" s="1"/>
  <c r="AC46" i="13" s="1"/>
  <c r="AD46" i="13" s="1"/>
  <c r="AE46" i="13" s="1"/>
  <c r="AF46" i="13" s="1"/>
  <c r="AG46" i="13" s="1"/>
  <c r="AH46" i="13" s="1"/>
  <c r="AI46" i="13" s="1"/>
  <c r="AJ46" i="13" s="1"/>
  <c r="AK46" i="13" s="1"/>
  <c r="W36" i="13"/>
  <c r="X36" i="13" s="1"/>
  <c r="Y36" i="13" s="1"/>
  <c r="Z36" i="13" s="1"/>
  <c r="AA36" i="13" s="1"/>
  <c r="AB36" i="13" s="1"/>
  <c r="AC36" i="13" s="1"/>
  <c r="AD36" i="13" s="1"/>
  <c r="AE36" i="13" s="1"/>
  <c r="AF36" i="13" s="1"/>
  <c r="AG36" i="13" s="1"/>
  <c r="AH36" i="13" s="1"/>
  <c r="AI36" i="13" s="1"/>
  <c r="AJ36" i="13" s="1"/>
  <c r="AK36" i="13" s="1"/>
  <c r="W6" i="13"/>
  <c r="X6" i="13" s="1"/>
  <c r="Y6" i="13" s="1"/>
  <c r="Z6" i="13" s="1"/>
  <c r="AA6" i="13" s="1"/>
  <c r="AB6" i="13" s="1"/>
  <c r="AC6" i="13" s="1"/>
  <c r="AD6" i="13" s="1"/>
  <c r="AE6" i="13" s="1"/>
  <c r="AF6" i="13" s="1"/>
  <c r="AG6" i="13" s="1"/>
  <c r="AH6" i="13" s="1"/>
  <c r="AI6" i="13" s="1"/>
  <c r="AJ6" i="13" s="1"/>
  <c r="AK6" i="13" s="1"/>
  <c r="W12" i="13"/>
  <c r="X12" i="13" s="1"/>
  <c r="Y12" i="13" s="1"/>
  <c r="Z12" i="13" s="1"/>
  <c r="AA12" i="13" s="1"/>
  <c r="AB12" i="13" s="1"/>
  <c r="AC12" i="13" s="1"/>
  <c r="AD12" i="13" s="1"/>
  <c r="AE12" i="13" s="1"/>
  <c r="AF12" i="13" s="1"/>
  <c r="AG12" i="13" s="1"/>
  <c r="AH12" i="13" s="1"/>
  <c r="AI12" i="13" s="1"/>
  <c r="AJ12" i="13" s="1"/>
  <c r="AK12" i="13" s="1"/>
  <c r="W113" i="13"/>
  <c r="X113" i="13" s="1"/>
  <c r="Y113" i="13" s="1"/>
  <c r="Z113" i="13" s="1"/>
  <c r="AA113" i="13" s="1"/>
  <c r="AB113" i="13" s="1"/>
  <c r="AC113" i="13" s="1"/>
  <c r="AD113" i="13" s="1"/>
  <c r="AE113" i="13" s="1"/>
  <c r="AF113" i="13" s="1"/>
  <c r="AG113" i="13" s="1"/>
  <c r="AH113" i="13" s="1"/>
  <c r="AI113" i="13" s="1"/>
  <c r="AJ113" i="13" s="1"/>
  <c r="AK113" i="13" s="1"/>
  <c r="W140" i="13"/>
  <c r="X140" i="13" s="1"/>
  <c r="Y140" i="13" s="1"/>
  <c r="Z140" i="13" s="1"/>
  <c r="AA140" i="13" s="1"/>
  <c r="AB140" i="13" s="1"/>
  <c r="AC140" i="13" s="1"/>
  <c r="AD140" i="13" s="1"/>
  <c r="AE140" i="13" s="1"/>
  <c r="AF140" i="13" s="1"/>
  <c r="AG140" i="13" s="1"/>
  <c r="AH140" i="13" s="1"/>
  <c r="AI140" i="13" s="1"/>
  <c r="AJ140" i="13" s="1"/>
  <c r="AK140" i="13" s="1"/>
  <c r="W152" i="13"/>
  <c r="X152" i="13" s="1"/>
  <c r="Y152" i="13" s="1"/>
  <c r="Z152" i="13" s="1"/>
  <c r="AA152" i="13" s="1"/>
  <c r="AB152" i="13" s="1"/>
  <c r="AC152" i="13" s="1"/>
  <c r="AD152" i="13" s="1"/>
  <c r="AE152" i="13" s="1"/>
  <c r="AF152" i="13" s="1"/>
  <c r="AG152" i="13" s="1"/>
  <c r="AH152" i="13" s="1"/>
  <c r="AI152" i="13" s="1"/>
  <c r="AJ152" i="13" s="1"/>
  <c r="AK152" i="13" s="1"/>
  <c r="W87" i="13"/>
  <c r="X87" i="13" s="1"/>
  <c r="Y87" i="13" s="1"/>
  <c r="Z87" i="13" s="1"/>
  <c r="AA87" i="13" s="1"/>
  <c r="AB87" i="13" s="1"/>
  <c r="AC87" i="13" s="1"/>
  <c r="AD87" i="13" s="1"/>
  <c r="AE87" i="13" s="1"/>
  <c r="AF87" i="13" s="1"/>
  <c r="AG87" i="13" s="1"/>
  <c r="AH87" i="13" s="1"/>
  <c r="AI87" i="13" s="1"/>
  <c r="AJ87" i="13" s="1"/>
  <c r="AK87" i="13" s="1"/>
  <c r="W71" i="13"/>
  <c r="X71" i="13" s="1"/>
  <c r="Y71" i="13" s="1"/>
  <c r="Z71" i="13" s="1"/>
  <c r="AA71" i="13" s="1"/>
  <c r="AB71" i="13" s="1"/>
  <c r="AC71" i="13" s="1"/>
  <c r="AD71" i="13" s="1"/>
  <c r="AE71" i="13" s="1"/>
  <c r="AF71" i="13" s="1"/>
  <c r="AG71" i="13" s="1"/>
  <c r="AH71" i="13" s="1"/>
  <c r="AI71" i="13" s="1"/>
  <c r="AJ71" i="13" s="1"/>
  <c r="AK71" i="13" s="1"/>
  <c r="W136" i="13"/>
  <c r="X136" i="13" s="1"/>
  <c r="Y136" i="13" s="1"/>
  <c r="Z136" i="13" s="1"/>
  <c r="AA136" i="13" s="1"/>
  <c r="AB136" i="13" s="1"/>
  <c r="AC136" i="13" s="1"/>
  <c r="AD136" i="13" s="1"/>
  <c r="AE136" i="13" s="1"/>
  <c r="AF136" i="13" s="1"/>
  <c r="AG136" i="13" s="1"/>
  <c r="AH136" i="13" s="1"/>
  <c r="AI136" i="13" s="1"/>
  <c r="AJ136" i="13" s="1"/>
  <c r="AK136" i="13" s="1"/>
  <c r="W146" i="13"/>
  <c r="X146" i="13" s="1"/>
  <c r="Y146" i="13" s="1"/>
  <c r="Z146" i="13" s="1"/>
  <c r="AA146" i="13" s="1"/>
  <c r="AB146" i="13" s="1"/>
  <c r="AC146" i="13" s="1"/>
  <c r="AD146" i="13" s="1"/>
  <c r="AE146" i="13" s="1"/>
  <c r="AF146" i="13" s="1"/>
  <c r="AG146" i="13" s="1"/>
  <c r="AH146" i="13" s="1"/>
  <c r="AI146" i="13" s="1"/>
  <c r="AJ146" i="13" s="1"/>
  <c r="AK146" i="13" s="1"/>
  <c r="W76" i="13"/>
  <c r="X76" i="13" s="1"/>
  <c r="Y76" i="13" s="1"/>
  <c r="Z76" i="13" s="1"/>
  <c r="AA76" i="13" s="1"/>
  <c r="AB76" i="13" s="1"/>
  <c r="AC76" i="13" s="1"/>
  <c r="AD76" i="13" s="1"/>
  <c r="AE76" i="13" s="1"/>
  <c r="AF76" i="13" s="1"/>
  <c r="AG76" i="13" s="1"/>
  <c r="AH76" i="13" s="1"/>
  <c r="AI76" i="13" s="1"/>
  <c r="AJ76" i="13" s="1"/>
  <c r="AK76" i="13" s="1"/>
  <c r="W5" i="13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AH5" i="13" s="1"/>
  <c r="AI5" i="13" s="1"/>
  <c r="AJ5" i="13" s="1"/>
  <c r="AK5" i="13" s="1"/>
  <c r="W52" i="13"/>
  <c r="X52" i="13" s="1"/>
  <c r="Y52" i="13" s="1"/>
  <c r="Z52" i="13" s="1"/>
  <c r="AA52" i="13" s="1"/>
  <c r="AB52" i="13" s="1"/>
  <c r="AC52" i="13" s="1"/>
  <c r="AD52" i="13" s="1"/>
  <c r="AE52" i="13" s="1"/>
  <c r="AF52" i="13" s="1"/>
  <c r="AG52" i="13" s="1"/>
  <c r="AH52" i="13" s="1"/>
  <c r="AI52" i="13" s="1"/>
  <c r="AJ52" i="13" s="1"/>
  <c r="AK52" i="13" s="1"/>
  <c r="W128" i="13"/>
  <c r="X128" i="13" s="1"/>
  <c r="Y128" i="13" s="1"/>
  <c r="Z128" i="13" s="1"/>
  <c r="AA128" i="13" s="1"/>
  <c r="AB128" i="13" s="1"/>
  <c r="AC128" i="13" s="1"/>
  <c r="AD128" i="13" s="1"/>
  <c r="AE128" i="13" s="1"/>
  <c r="AF128" i="13" s="1"/>
  <c r="AG128" i="13" s="1"/>
  <c r="AH128" i="13" s="1"/>
  <c r="AI128" i="13" s="1"/>
  <c r="AJ128" i="13" s="1"/>
  <c r="AK128" i="13" s="1"/>
  <c r="W97" i="13"/>
  <c r="X97" i="13" s="1"/>
  <c r="Y97" i="13" s="1"/>
  <c r="Z97" i="13" s="1"/>
  <c r="AA97" i="13" s="1"/>
  <c r="AB97" i="13" s="1"/>
  <c r="AC97" i="13" s="1"/>
  <c r="AD97" i="13" s="1"/>
  <c r="AE97" i="13" s="1"/>
  <c r="AF97" i="13" s="1"/>
  <c r="AG97" i="13" s="1"/>
  <c r="AH97" i="13" s="1"/>
  <c r="AI97" i="13" s="1"/>
  <c r="AJ97" i="13" s="1"/>
  <c r="AK97" i="13" s="1"/>
  <c r="W89" i="13"/>
  <c r="X89" i="13" s="1"/>
  <c r="Y89" i="13" s="1"/>
  <c r="Z89" i="13" s="1"/>
  <c r="AA89" i="13" s="1"/>
  <c r="AB89" i="13" s="1"/>
  <c r="AC89" i="13" s="1"/>
  <c r="AD89" i="13" s="1"/>
  <c r="AE89" i="13" s="1"/>
  <c r="AF89" i="13" s="1"/>
  <c r="AG89" i="13" s="1"/>
  <c r="AH89" i="13" s="1"/>
  <c r="AI89" i="13" s="1"/>
  <c r="AJ89" i="13" s="1"/>
  <c r="AK89" i="13" s="1"/>
  <c r="W57" i="13"/>
  <c r="X57" i="13" s="1"/>
  <c r="Y57" i="13" s="1"/>
  <c r="Z57" i="13" s="1"/>
  <c r="AA57" i="13" s="1"/>
  <c r="AB57" i="13" s="1"/>
  <c r="AC57" i="13" s="1"/>
  <c r="AD57" i="13" s="1"/>
  <c r="AE57" i="13" s="1"/>
  <c r="AF57" i="13" s="1"/>
  <c r="AG57" i="13" s="1"/>
  <c r="AH57" i="13" s="1"/>
  <c r="AI57" i="13" s="1"/>
  <c r="AJ57" i="13" s="1"/>
  <c r="AK57" i="13" s="1"/>
  <c r="W32" i="13"/>
  <c r="X32" i="13" s="1"/>
  <c r="Y32" i="13" s="1"/>
  <c r="Z32" i="13" s="1"/>
  <c r="AA32" i="13" s="1"/>
  <c r="AB32" i="13" s="1"/>
  <c r="AC32" i="13" s="1"/>
  <c r="AD32" i="13" s="1"/>
  <c r="AE32" i="13" s="1"/>
  <c r="AF32" i="13" s="1"/>
  <c r="AG32" i="13" s="1"/>
  <c r="AH32" i="13" s="1"/>
  <c r="AI32" i="13" s="1"/>
  <c r="AJ32" i="13" s="1"/>
  <c r="AK32" i="13" s="1"/>
  <c r="W111" i="13"/>
  <c r="X111" i="13" s="1"/>
  <c r="Y111" i="13" s="1"/>
  <c r="Z111" i="13" s="1"/>
  <c r="AA111" i="13" s="1"/>
  <c r="AB111" i="13" s="1"/>
  <c r="AC111" i="13" s="1"/>
  <c r="AD111" i="13" s="1"/>
  <c r="AE111" i="13" s="1"/>
  <c r="AF111" i="13" s="1"/>
  <c r="AG111" i="13" s="1"/>
  <c r="AH111" i="13" s="1"/>
  <c r="AI111" i="13" s="1"/>
  <c r="AJ111" i="13" s="1"/>
  <c r="AK111" i="13" s="1"/>
  <c r="W120" i="13"/>
  <c r="X120" i="13" s="1"/>
  <c r="Y120" i="13" s="1"/>
  <c r="Z120" i="13" s="1"/>
  <c r="AA120" i="13" s="1"/>
  <c r="AB120" i="13" s="1"/>
  <c r="AC120" i="13" s="1"/>
  <c r="AD120" i="13" s="1"/>
  <c r="AE120" i="13" s="1"/>
  <c r="AF120" i="13" s="1"/>
  <c r="AG120" i="13" s="1"/>
  <c r="AH120" i="13" s="1"/>
  <c r="AI120" i="13" s="1"/>
  <c r="AJ120" i="13" s="1"/>
  <c r="AK120" i="13" s="1"/>
  <c r="W100" i="13"/>
  <c r="X100" i="13" s="1"/>
  <c r="Y100" i="13" s="1"/>
  <c r="Z100" i="13" s="1"/>
  <c r="AA100" i="13" s="1"/>
  <c r="AB100" i="13" s="1"/>
  <c r="AC100" i="13" s="1"/>
  <c r="AD100" i="13" s="1"/>
  <c r="AE100" i="13" s="1"/>
  <c r="AF100" i="13" s="1"/>
  <c r="AG100" i="13" s="1"/>
  <c r="AH100" i="13" s="1"/>
  <c r="AI100" i="13" s="1"/>
  <c r="AJ100" i="13" s="1"/>
  <c r="AK100" i="13" s="1"/>
  <c r="W143" i="13"/>
  <c r="X143" i="13" s="1"/>
  <c r="Y143" i="13" s="1"/>
  <c r="Z143" i="13" s="1"/>
  <c r="AA143" i="13" s="1"/>
  <c r="AB143" i="13" s="1"/>
  <c r="AC143" i="13" s="1"/>
  <c r="AD143" i="13" s="1"/>
  <c r="AE143" i="13" s="1"/>
  <c r="AF143" i="13" s="1"/>
  <c r="AG143" i="13" s="1"/>
  <c r="AH143" i="13" s="1"/>
  <c r="AI143" i="13" s="1"/>
  <c r="AJ143" i="13" s="1"/>
  <c r="AK143" i="13" s="1"/>
  <c r="W139" i="13"/>
  <c r="X139" i="13" s="1"/>
  <c r="Y139" i="13" s="1"/>
  <c r="Z139" i="13" s="1"/>
  <c r="AA139" i="13" s="1"/>
  <c r="AB139" i="13" s="1"/>
  <c r="AC139" i="13" s="1"/>
  <c r="AD139" i="13" s="1"/>
  <c r="AE139" i="13" s="1"/>
  <c r="AF139" i="13" s="1"/>
  <c r="AG139" i="13" s="1"/>
  <c r="AH139" i="13" s="1"/>
  <c r="AI139" i="13" s="1"/>
  <c r="AJ139" i="13" s="1"/>
  <c r="AK139" i="13" s="1"/>
  <c r="W134" i="13"/>
  <c r="X134" i="13" s="1"/>
  <c r="Y134" i="13" s="1"/>
  <c r="Z134" i="13" s="1"/>
  <c r="AA134" i="13" s="1"/>
  <c r="AB134" i="13" s="1"/>
  <c r="AC134" i="13" s="1"/>
  <c r="AD134" i="13" s="1"/>
  <c r="AE134" i="13" s="1"/>
  <c r="AF134" i="13" s="1"/>
  <c r="AG134" i="13" s="1"/>
  <c r="AH134" i="13" s="1"/>
  <c r="AI134" i="13" s="1"/>
  <c r="AJ134" i="13" s="1"/>
  <c r="AK134" i="13" s="1"/>
  <c r="W98" i="13"/>
  <c r="X98" i="13" s="1"/>
  <c r="Y98" i="13" s="1"/>
  <c r="Z98" i="13" s="1"/>
  <c r="AA98" i="13" s="1"/>
  <c r="AB98" i="13" s="1"/>
  <c r="AC98" i="13" s="1"/>
  <c r="AD98" i="13" s="1"/>
  <c r="AE98" i="13" s="1"/>
  <c r="AF98" i="13" s="1"/>
  <c r="AG98" i="13" s="1"/>
  <c r="AH98" i="13" s="1"/>
  <c r="AI98" i="13" s="1"/>
  <c r="AJ98" i="13" s="1"/>
  <c r="AK98" i="13" s="1"/>
  <c r="W150" i="13"/>
  <c r="X150" i="13" s="1"/>
  <c r="Y150" i="13" s="1"/>
  <c r="Z150" i="13" s="1"/>
  <c r="AA150" i="13" s="1"/>
  <c r="AB150" i="13" s="1"/>
  <c r="AC150" i="13" s="1"/>
  <c r="AD150" i="13" s="1"/>
  <c r="AE150" i="13" s="1"/>
  <c r="AF150" i="13" s="1"/>
  <c r="AG150" i="13" s="1"/>
  <c r="AH150" i="13" s="1"/>
  <c r="AI150" i="13" s="1"/>
  <c r="AJ150" i="13" s="1"/>
  <c r="AK150" i="13" s="1"/>
  <c r="W15" i="13"/>
  <c r="X15" i="13" s="1"/>
  <c r="Y15" i="13" s="1"/>
  <c r="Z15" i="13" s="1"/>
  <c r="AA15" i="13" s="1"/>
  <c r="AB15" i="13" s="1"/>
  <c r="AC15" i="13" s="1"/>
  <c r="AD15" i="13" s="1"/>
  <c r="AE15" i="13" s="1"/>
  <c r="AF15" i="13" s="1"/>
  <c r="AG15" i="13" s="1"/>
  <c r="AH15" i="13" s="1"/>
  <c r="AI15" i="13" s="1"/>
  <c r="AJ15" i="13" s="1"/>
  <c r="AK15" i="13" s="1"/>
  <c r="W74" i="13"/>
  <c r="X74" i="13" s="1"/>
  <c r="Y74" i="13" s="1"/>
  <c r="Z74" i="13" s="1"/>
  <c r="AA74" i="13" s="1"/>
  <c r="AB74" i="13" s="1"/>
  <c r="AC74" i="13" s="1"/>
  <c r="AD74" i="13" s="1"/>
  <c r="AE74" i="13" s="1"/>
  <c r="AF74" i="13" s="1"/>
  <c r="AG74" i="13" s="1"/>
  <c r="AH74" i="13" s="1"/>
  <c r="AI74" i="13" s="1"/>
  <c r="AJ74" i="13" s="1"/>
  <c r="AK74" i="13" s="1"/>
  <c r="W149" i="13"/>
  <c r="X149" i="13" s="1"/>
  <c r="Y149" i="13" s="1"/>
  <c r="Z149" i="13" s="1"/>
  <c r="AA149" i="13" s="1"/>
  <c r="AB149" i="13" s="1"/>
  <c r="AC149" i="13" s="1"/>
  <c r="AD149" i="13" s="1"/>
  <c r="AE149" i="13" s="1"/>
  <c r="AF149" i="13" s="1"/>
  <c r="AG149" i="13" s="1"/>
  <c r="AH149" i="13" s="1"/>
  <c r="AI149" i="13" s="1"/>
  <c r="AJ149" i="13" s="1"/>
  <c r="AK149" i="13" s="1"/>
  <c r="W117" i="13"/>
  <c r="X117" i="13" s="1"/>
  <c r="Y117" i="13" s="1"/>
  <c r="Z117" i="13" s="1"/>
  <c r="AA117" i="13" s="1"/>
  <c r="AB117" i="13" s="1"/>
  <c r="AC117" i="13" s="1"/>
  <c r="AD117" i="13" s="1"/>
  <c r="AE117" i="13" s="1"/>
  <c r="AF117" i="13" s="1"/>
  <c r="AG117" i="13" s="1"/>
  <c r="AH117" i="13" s="1"/>
  <c r="AI117" i="13" s="1"/>
  <c r="AJ117" i="13" s="1"/>
  <c r="AK117" i="13" s="1"/>
  <c r="W101" i="13"/>
  <c r="X101" i="13" s="1"/>
  <c r="Y101" i="13" s="1"/>
  <c r="Z101" i="13" s="1"/>
  <c r="AA101" i="13" s="1"/>
  <c r="AB101" i="13" s="1"/>
  <c r="AC101" i="13" s="1"/>
  <c r="AD101" i="13" s="1"/>
  <c r="AE101" i="13" s="1"/>
  <c r="AF101" i="13" s="1"/>
  <c r="AG101" i="13" s="1"/>
  <c r="AH101" i="13" s="1"/>
  <c r="AI101" i="13" s="1"/>
  <c r="AJ101" i="13" s="1"/>
  <c r="AK101" i="13" s="1"/>
  <c r="W79" i="13"/>
  <c r="X79" i="13" s="1"/>
  <c r="Y79" i="13" s="1"/>
  <c r="Z79" i="13" s="1"/>
  <c r="AA79" i="13" s="1"/>
  <c r="AB79" i="13" s="1"/>
  <c r="AC79" i="13" s="1"/>
  <c r="AD79" i="13" s="1"/>
  <c r="AE79" i="13" s="1"/>
  <c r="AF79" i="13" s="1"/>
  <c r="AG79" i="13" s="1"/>
  <c r="AH79" i="13" s="1"/>
  <c r="AI79" i="13" s="1"/>
  <c r="AJ79" i="13" s="1"/>
  <c r="AK79" i="13" s="1"/>
  <c r="W73" i="13"/>
  <c r="X73" i="13" s="1"/>
  <c r="Y73" i="13" s="1"/>
  <c r="Z73" i="13" s="1"/>
  <c r="AA73" i="13" s="1"/>
  <c r="AB73" i="13" s="1"/>
  <c r="AC73" i="13" s="1"/>
  <c r="AD73" i="13" s="1"/>
  <c r="AE73" i="13" s="1"/>
  <c r="AF73" i="13" s="1"/>
  <c r="AG73" i="13" s="1"/>
  <c r="AH73" i="13" s="1"/>
  <c r="AI73" i="13" s="1"/>
  <c r="AJ73" i="13" s="1"/>
  <c r="AK73" i="13" s="1"/>
  <c r="W92" i="13"/>
  <c r="X92" i="13" s="1"/>
  <c r="Y92" i="13" s="1"/>
  <c r="Z92" i="13" s="1"/>
  <c r="AA92" i="13" s="1"/>
  <c r="AB92" i="13" s="1"/>
  <c r="AC92" i="13" s="1"/>
  <c r="AD92" i="13" s="1"/>
  <c r="AE92" i="13" s="1"/>
  <c r="AF92" i="13" s="1"/>
  <c r="AG92" i="13" s="1"/>
  <c r="AH92" i="13" s="1"/>
  <c r="AI92" i="13" s="1"/>
  <c r="AJ92" i="13" s="1"/>
  <c r="AK92" i="13" s="1"/>
  <c r="W88" i="13"/>
  <c r="X88" i="13" s="1"/>
  <c r="Y88" i="13" s="1"/>
  <c r="Z88" i="13" s="1"/>
  <c r="AA88" i="13" s="1"/>
  <c r="AB88" i="13" s="1"/>
  <c r="AC88" i="13" s="1"/>
  <c r="AD88" i="13" s="1"/>
  <c r="AE88" i="13" s="1"/>
  <c r="AF88" i="13" s="1"/>
  <c r="AG88" i="13" s="1"/>
  <c r="AH88" i="13" s="1"/>
  <c r="AI88" i="13" s="1"/>
  <c r="AJ88" i="13" s="1"/>
  <c r="AK88" i="13" s="1"/>
  <c r="W82" i="13"/>
  <c r="X82" i="13" s="1"/>
  <c r="Y82" i="13" s="1"/>
  <c r="Z82" i="13" s="1"/>
  <c r="AA82" i="13" s="1"/>
  <c r="AB82" i="13" s="1"/>
  <c r="AC82" i="13" s="1"/>
  <c r="AD82" i="13" s="1"/>
  <c r="AE82" i="13" s="1"/>
  <c r="AF82" i="13" s="1"/>
  <c r="AG82" i="13" s="1"/>
  <c r="AH82" i="13" s="1"/>
  <c r="AI82" i="13" s="1"/>
  <c r="AJ82" i="13" s="1"/>
  <c r="AK82" i="13" s="1"/>
  <c r="W72" i="13"/>
  <c r="X72" i="13" s="1"/>
  <c r="Y72" i="13" s="1"/>
  <c r="Z72" i="13" s="1"/>
  <c r="AA72" i="13" s="1"/>
  <c r="AB72" i="13" s="1"/>
  <c r="AC72" i="13" s="1"/>
  <c r="AD72" i="13" s="1"/>
  <c r="AE72" i="13" s="1"/>
  <c r="AF72" i="13" s="1"/>
  <c r="AG72" i="13" s="1"/>
  <c r="AH72" i="13" s="1"/>
  <c r="AI72" i="13" s="1"/>
  <c r="AJ72" i="13" s="1"/>
  <c r="AK72" i="13" s="1"/>
  <c r="W11" i="13"/>
  <c r="X11" i="13" s="1"/>
  <c r="Y11" i="13" s="1"/>
  <c r="Z11" i="13" s="1"/>
  <c r="AA11" i="13" s="1"/>
  <c r="AB11" i="13" s="1"/>
  <c r="AC11" i="13" s="1"/>
  <c r="AD11" i="13" s="1"/>
  <c r="AE11" i="13" s="1"/>
  <c r="AF11" i="13" s="1"/>
  <c r="AG11" i="13" s="1"/>
  <c r="AH11" i="13" s="1"/>
  <c r="AI11" i="13" s="1"/>
  <c r="AJ11" i="13" s="1"/>
  <c r="AK11" i="13" s="1"/>
  <c r="W154" i="13"/>
  <c r="X154" i="13" s="1"/>
  <c r="Y154" i="13" s="1"/>
  <c r="Z154" i="13" s="1"/>
  <c r="AA154" i="13" s="1"/>
  <c r="AB154" i="13" s="1"/>
  <c r="AC154" i="13" s="1"/>
  <c r="AD154" i="13" s="1"/>
  <c r="AE154" i="13" s="1"/>
  <c r="AF154" i="13" s="1"/>
  <c r="AG154" i="13" s="1"/>
  <c r="AH154" i="13" s="1"/>
  <c r="AI154" i="13" s="1"/>
  <c r="AJ154" i="13" s="1"/>
  <c r="AK154" i="13" s="1"/>
  <c r="W94" i="13"/>
  <c r="X94" i="13" s="1"/>
  <c r="Y94" i="13" s="1"/>
  <c r="Z94" i="13" s="1"/>
  <c r="AA94" i="13" s="1"/>
  <c r="AB94" i="13" s="1"/>
  <c r="AC94" i="13" s="1"/>
  <c r="AD94" i="13" s="1"/>
  <c r="AE94" i="13" s="1"/>
  <c r="AF94" i="13" s="1"/>
  <c r="AG94" i="13" s="1"/>
  <c r="AH94" i="13" s="1"/>
  <c r="AI94" i="13" s="1"/>
  <c r="AJ94" i="13" s="1"/>
  <c r="AK94" i="13" s="1"/>
  <c r="W59" i="13"/>
  <c r="X59" i="13" s="1"/>
  <c r="Y59" i="13" s="1"/>
  <c r="Z59" i="13" s="1"/>
  <c r="AA59" i="13" s="1"/>
  <c r="AB59" i="13" s="1"/>
  <c r="AC59" i="13" s="1"/>
  <c r="AD59" i="13" s="1"/>
  <c r="AE59" i="13" s="1"/>
  <c r="AF59" i="13" s="1"/>
  <c r="AG59" i="13" s="1"/>
  <c r="AH59" i="13" s="1"/>
  <c r="AI59" i="13" s="1"/>
  <c r="AJ59" i="13" s="1"/>
  <c r="AK59" i="13" s="1"/>
  <c r="W132" i="13"/>
  <c r="X132" i="13" s="1"/>
  <c r="Y132" i="13" s="1"/>
  <c r="Z132" i="13" s="1"/>
  <c r="AA132" i="13" s="1"/>
  <c r="AB132" i="13" s="1"/>
  <c r="AC132" i="13" s="1"/>
  <c r="AD132" i="13" s="1"/>
  <c r="AE132" i="13" s="1"/>
  <c r="AF132" i="13" s="1"/>
  <c r="AG132" i="13" s="1"/>
  <c r="AH132" i="13" s="1"/>
  <c r="AI132" i="13" s="1"/>
  <c r="AJ132" i="13" s="1"/>
  <c r="AK132" i="13" s="1"/>
  <c r="W126" i="13"/>
  <c r="X126" i="13" s="1"/>
  <c r="Y126" i="13" s="1"/>
  <c r="Z126" i="13" s="1"/>
  <c r="AA126" i="13" s="1"/>
  <c r="AB126" i="13" s="1"/>
  <c r="AC126" i="13" s="1"/>
  <c r="AD126" i="13" s="1"/>
  <c r="AE126" i="13" s="1"/>
  <c r="AF126" i="13" s="1"/>
  <c r="AG126" i="13" s="1"/>
  <c r="AH126" i="13" s="1"/>
  <c r="AI126" i="13" s="1"/>
  <c r="AJ126" i="13" s="1"/>
  <c r="AK126" i="13" s="1"/>
  <c r="W141" i="13"/>
  <c r="X141" i="13" s="1"/>
  <c r="Y141" i="13" s="1"/>
  <c r="Z141" i="13" s="1"/>
  <c r="AA141" i="13" s="1"/>
  <c r="AB141" i="13" s="1"/>
  <c r="AC141" i="13" s="1"/>
  <c r="AD141" i="13" s="1"/>
  <c r="AE141" i="13" s="1"/>
  <c r="AF141" i="13" s="1"/>
  <c r="AG141" i="13" s="1"/>
  <c r="AH141" i="13" s="1"/>
  <c r="AI141" i="13" s="1"/>
  <c r="AJ141" i="13" s="1"/>
  <c r="AK141" i="13" s="1"/>
  <c r="W90" i="13"/>
  <c r="X90" i="13" s="1"/>
  <c r="Y90" i="13" s="1"/>
  <c r="Z90" i="13" s="1"/>
  <c r="AA90" i="13" s="1"/>
  <c r="AB90" i="13" s="1"/>
  <c r="AC90" i="13" s="1"/>
  <c r="AD90" i="13" s="1"/>
  <c r="AE90" i="13" s="1"/>
  <c r="AF90" i="13" s="1"/>
  <c r="AG90" i="13" s="1"/>
  <c r="AH90" i="13" s="1"/>
  <c r="AI90" i="13" s="1"/>
  <c r="AJ90" i="13" s="1"/>
  <c r="AK90" i="13" s="1"/>
  <c r="W81" i="13"/>
  <c r="X81" i="13" s="1"/>
  <c r="Y81" i="13" s="1"/>
  <c r="Z81" i="13" s="1"/>
  <c r="AA81" i="13" s="1"/>
  <c r="AB81" i="13" s="1"/>
  <c r="AC81" i="13" s="1"/>
  <c r="AD81" i="13" s="1"/>
  <c r="AE81" i="13" s="1"/>
  <c r="AF81" i="13" s="1"/>
  <c r="AG81" i="13" s="1"/>
  <c r="AH81" i="13" s="1"/>
  <c r="AI81" i="13" s="1"/>
  <c r="AJ81" i="13" s="1"/>
  <c r="AK81" i="13" s="1"/>
  <c r="W54" i="13"/>
  <c r="X54" i="13" s="1"/>
  <c r="Y54" i="13" s="1"/>
  <c r="Z54" i="13" s="1"/>
  <c r="AA54" i="13" s="1"/>
  <c r="AB54" i="13" s="1"/>
  <c r="AC54" i="13" s="1"/>
  <c r="AD54" i="13" s="1"/>
  <c r="AE54" i="13" s="1"/>
  <c r="AF54" i="13" s="1"/>
  <c r="AG54" i="13" s="1"/>
  <c r="AH54" i="13" s="1"/>
  <c r="AI54" i="13" s="1"/>
  <c r="AJ54" i="13" s="1"/>
  <c r="AK54" i="13" s="1"/>
  <c r="W29" i="13"/>
  <c r="X29" i="13" s="1"/>
  <c r="Y29" i="13" s="1"/>
  <c r="Z29" i="13" s="1"/>
  <c r="AA29" i="13" s="1"/>
  <c r="AB29" i="13" s="1"/>
  <c r="AC29" i="13" s="1"/>
  <c r="AD29" i="13" s="1"/>
  <c r="AE29" i="13" s="1"/>
  <c r="AF29" i="13" s="1"/>
  <c r="AG29" i="13" s="1"/>
  <c r="AH29" i="13" s="1"/>
  <c r="AI29" i="13" s="1"/>
  <c r="AJ29" i="13" s="1"/>
  <c r="AK29" i="13" s="1"/>
  <c r="W122" i="13"/>
  <c r="X122" i="13" s="1"/>
  <c r="Y122" i="13" s="1"/>
  <c r="Z122" i="13" s="1"/>
  <c r="AA122" i="13" s="1"/>
  <c r="AB122" i="13" s="1"/>
  <c r="AC122" i="13" s="1"/>
  <c r="AD122" i="13" s="1"/>
  <c r="AE122" i="13" s="1"/>
  <c r="AF122" i="13" s="1"/>
  <c r="AG122" i="13" s="1"/>
  <c r="AH122" i="13" s="1"/>
  <c r="AI122" i="13" s="1"/>
  <c r="AJ122" i="13" s="1"/>
  <c r="AK122" i="13" s="1"/>
  <c r="W20" i="13"/>
  <c r="X20" i="13" s="1"/>
  <c r="Y20" i="13" s="1"/>
  <c r="Z20" i="13" s="1"/>
  <c r="AA20" i="13" s="1"/>
  <c r="AB20" i="13" s="1"/>
  <c r="AC20" i="13" s="1"/>
  <c r="AD20" i="13" s="1"/>
  <c r="AE20" i="13" s="1"/>
  <c r="AF20" i="13" s="1"/>
  <c r="AG20" i="13" s="1"/>
  <c r="AH20" i="13" s="1"/>
  <c r="AI20" i="13" s="1"/>
  <c r="AJ20" i="13" s="1"/>
  <c r="AK20" i="13" s="1"/>
  <c r="W10" i="13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AH10" i="13" s="1"/>
  <c r="AI10" i="13" s="1"/>
  <c r="AJ10" i="13" s="1"/>
  <c r="AK10" i="13" s="1"/>
  <c r="W23" i="13"/>
  <c r="X23" i="13" s="1"/>
  <c r="Y23" i="13" s="1"/>
  <c r="Z23" i="13" s="1"/>
  <c r="AA23" i="13" s="1"/>
  <c r="AB23" i="13" s="1"/>
  <c r="AC23" i="13" s="1"/>
  <c r="AD23" i="13" s="1"/>
  <c r="AE23" i="13" s="1"/>
  <c r="AF23" i="13" s="1"/>
  <c r="AG23" i="13" s="1"/>
  <c r="AH23" i="13" s="1"/>
  <c r="AI23" i="13" s="1"/>
  <c r="AJ23" i="13" s="1"/>
  <c r="AK23" i="13" s="1"/>
  <c r="W85" i="13"/>
  <c r="X85" i="13" s="1"/>
  <c r="Y85" i="13" s="1"/>
  <c r="Z85" i="13" s="1"/>
  <c r="AA85" i="13" s="1"/>
  <c r="AB85" i="13" s="1"/>
  <c r="AC85" i="13" s="1"/>
  <c r="AD85" i="13" s="1"/>
  <c r="AE85" i="13" s="1"/>
  <c r="AF85" i="13" s="1"/>
  <c r="AG85" i="13" s="1"/>
  <c r="AH85" i="13" s="1"/>
  <c r="AI85" i="13" s="1"/>
  <c r="AJ85" i="13" s="1"/>
  <c r="AK85" i="13" s="1"/>
  <c r="W135" i="13"/>
  <c r="X135" i="13" s="1"/>
  <c r="Y135" i="13" s="1"/>
  <c r="Z135" i="13" s="1"/>
  <c r="AA135" i="13" s="1"/>
  <c r="AB135" i="13" s="1"/>
  <c r="AC135" i="13" s="1"/>
  <c r="AD135" i="13" s="1"/>
  <c r="AE135" i="13" s="1"/>
  <c r="AF135" i="13" s="1"/>
  <c r="AG135" i="13" s="1"/>
  <c r="AH135" i="13" s="1"/>
  <c r="AI135" i="13" s="1"/>
  <c r="AJ135" i="13" s="1"/>
  <c r="AK135" i="13" s="1"/>
  <c r="W131" i="13"/>
  <c r="X131" i="13" s="1"/>
  <c r="Y131" i="13" s="1"/>
  <c r="Z131" i="13" s="1"/>
  <c r="AA131" i="13" s="1"/>
  <c r="AB131" i="13" s="1"/>
  <c r="AC131" i="13" s="1"/>
  <c r="AD131" i="13" s="1"/>
  <c r="AE131" i="13" s="1"/>
  <c r="AF131" i="13" s="1"/>
  <c r="AG131" i="13" s="1"/>
  <c r="AH131" i="13" s="1"/>
  <c r="AI131" i="13" s="1"/>
  <c r="AJ131" i="13" s="1"/>
  <c r="AK131" i="13" s="1"/>
  <c r="W125" i="13"/>
  <c r="X125" i="13" s="1"/>
  <c r="Y125" i="13" s="1"/>
  <c r="Z125" i="13" s="1"/>
  <c r="AA125" i="13" s="1"/>
  <c r="AB125" i="13" s="1"/>
  <c r="AC125" i="13" s="1"/>
  <c r="AD125" i="13" s="1"/>
  <c r="AE125" i="13" s="1"/>
  <c r="AF125" i="13" s="1"/>
  <c r="AG125" i="13" s="1"/>
  <c r="AH125" i="13" s="1"/>
  <c r="AI125" i="13" s="1"/>
  <c r="AJ125" i="13" s="1"/>
  <c r="AK125" i="13" s="1"/>
  <c r="W78" i="13"/>
  <c r="X78" i="13" s="1"/>
  <c r="Y78" i="13" s="1"/>
  <c r="Z78" i="13" s="1"/>
  <c r="AA78" i="13" s="1"/>
  <c r="AB78" i="13" s="1"/>
  <c r="AC78" i="13" s="1"/>
  <c r="AD78" i="13" s="1"/>
  <c r="AE78" i="13" s="1"/>
  <c r="AF78" i="13" s="1"/>
  <c r="AG78" i="13" s="1"/>
  <c r="AH78" i="13" s="1"/>
  <c r="AI78" i="13" s="1"/>
  <c r="AJ78" i="13" s="1"/>
  <c r="AK78" i="13" s="1"/>
  <c r="W93" i="13"/>
  <c r="X93" i="13" s="1"/>
  <c r="Y93" i="13" s="1"/>
  <c r="Z93" i="13" s="1"/>
  <c r="AA93" i="13" s="1"/>
  <c r="AB93" i="13" s="1"/>
  <c r="AC93" i="13" s="1"/>
  <c r="AD93" i="13" s="1"/>
  <c r="AE93" i="13" s="1"/>
  <c r="AF93" i="13" s="1"/>
  <c r="AG93" i="13" s="1"/>
  <c r="AH93" i="13" s="1"/>
  <c r="AI93" i="13" s="1"/>
  <c r="AJ93" i="13" s="1"/>
  <c r="AK93" i="13" s="1"/>
  <c r="W80" i="13"/>
  <c r="X80" i="13" s="1"/>
  <c r="Y80" i="13" s="1"/>
  <c r="Z80" i="13" s="1"/>
  <c r="AA80" i="13" s="1"/>
  <c r="AB80" i="13" s="1"/>
  <c r="AC80" i="13" s="1"/>
  <c r="AD80" i="13" s="1"/>
  <c r="AE80" i="13" s="1"/>
  <c r="AF80" i="13" s="1"/>
  <c r="AG80" i="13" s="1"/>
  <c r="AH80" i="13" s="1"/>
  <c r="AI80" i="13" s="1"/>
  <c r="AJ80" i="13" s="1"/>
  <c r="AK80" i="13" s="1"/>
  <c r="W130" i="13"/>
  <c r="X130" i="13" s="1"/>
  <c r="Y130" i="13" s="1"/>
  <c r="Z130" i="13" s="1"/>
  <c r="AA130" i="13" s="1"/>
  <c r="AB130" i="13" s="1"/>
  <c r="AC130" i="13" s="1"/>
  <c r="AD130" i="13" s="1"/>
  <c r="AE130" i="13" s="1"/>
  <c r="AF130" i="13" s="1"/>
  <c r="AG130" i="13" s="1"/>
  <c r="AH130" i="13" s="1"/>
  <c r="AI130" i="13" s="1"/>
  <c r="AJ130" i="13" s="1"/>
  <c r="AK130" i="13" s="1"/>
  <c r="W70" i="13"/>
  <c r="X70" i="13" s="1"/>
  <c r="Y70" i="13" s="1"/>
  <c r="Z70" i="13" s="1"/>
  <c r="AA70" i="13" s="1"/>
  <c r="AB70" i="13" s="1"/>
  <c r="AC70" i="13" s="1"/>
  <c r="AD70" i="13" s="1"/>
  <c r="AE70" i="13" s="1"/>
  <c r="AF70" i="13" s="1"/>
  <c r="AG70" i="13" s="1"/>
  <c r="AH70" i="13" s="1"/>
  <c r="AI70" i="13" s="1"/>
  <c r="AJ70" i="13" s="1"/>
  <c r="AK70" i="13" s="1"/>
  <c r="W31" i="13"/>
  <c r="X31" i="13" s="1"/>
  <c r="Y31" i="13" s="1"/>
  <c r="Z31" i="13" s="1"/>
  <c r="AA31" i="13" s="1"/>
  <c r="AB31" i="13" s="1"/>
  <c r="AC31" i="13" s="1"/>
  <c r="AD31" i="13" s="1"/>
  <c r="AE31" i="13" s="1"/>
  <c r="AF31" i="13" s="1"/>
  <c r="AG31" i="13" s="1"/>
  <c r="AH31" i="13" s="1"/>
  <c r="AI31" i="13" s="1"/>
  <c r="AJ31" i="13" s="1"/>
  <c r="AK31" i="13" s="1"/>
  <c r="W145" i="13"/>
  <c r="X145" i="13" s="1"/>
  <c r="Y145" i="13" s="1"/>
  <c r="Z145" i="13" s="1"/>
  <c r="AA145" i="13" s="1"/>
  <c r="AB145" i="13" s="1"/>
  <c r="AC145" i="13" s="1"/>
  <c r="AD145" i="13" s="1"/>
  <c r="AE145" i="13" s="1"/>
  <c r="AF145" i="13" s="1"/>
  <c r="AG145" i="13" s="1"/>
  <c r="AH145" i="13" s="1"/>
  <c r="AI145" i="13" s="1"/>
  <c r="AJ145" i="13" s="1"/>
  <c r="AK145" i="13" s="1"/>
  <c r="W124" i="13"/>
  <c r="X124" i="13" s="1"/>
  <c r="Y124" i="13" s="1"/>
  <c r="Z124" i="13" s="1"/>
  <c r="AA124" i="13" s="1"/>
  <c r="AB124" i="13" s="1"/>
  <c r="AC124" i="13" s="1"/>
  <c r="AD124" i="13" s="1"/>
  <c r="AE124" i="13" s="1"/>
  <c r="AF124" i="13" s="1"/>
  <c r="AG124" i="13" s="1"/>
  <c r="AH124" i="13" s="1"/>
  <c r="AI124" i="13" s="1"/>
  <c r="AJ124" i="13" s="1"/>
  <c r="AK124" i="13" s="1"/>
  <c r="W96" i="13"/>
  <c r="X96" i="13" s="1"/>
  <c r="Y96" i="13" s="1"/>
  <c r="Z96" i="13" s="1"/>
  <c r="AA96" i="13" s="1"/>
  <c r="AB96" i="13" s="1"/>
  <c r="AC96" i="13" s="1"/>
  <c r="AD96" i="13" s="1"/>
  <c r="AE96" i="13" s="1"/>
  <c r="AF96" i="13" s="1"/>
  <c r="AG96" i="13" s="1"/>
  <c r="AH96" i="13" s="1"/>
  <c r="AI96" i="13" s="1"/>
  <c r="AJ96" i="13" s="1"/>
  <c r="AK96" i="13" s="1"/>
  <c r="W83" i="13"/>
  <c r="X83" i="13" s="1"/>
  <c r="Y83" i="13" s="1"/>
  <c r="Z83" i="13" s="1"/>
  <c r="AA83" i="13" s="1"/>
  <c r="AB83" i="13" s="1"/>
  <c r="AC83" i="13" s="1"/>
  <c r="AD83" i="13" s="1"/>
  <c r="AE83" i="13" s="1"/>
  <c r="AF83" i="13" s="1"/>
  <c r="AG83" i="13" s="1"/>
  <c r="AH83" i="13" s="1"/>
  <c r="AI83" i="13" s="1"/>
  <c r="AJ83" i="13" s="1"/>
  <c r="AK83" i="13" s="1"/>
  <c r="W34" i="13"/>
  <c r="X34" i="13" s="1"/>
  <c r="Y34" i="13" s="1"/>
  <c r="Z34" i="13" s="1"/>
  <c r="AA34" i="13" s="1"/>
  <c r="AB34" i="13" s="1"/>
  <c r="AC34" i="13" s="1"/>
  <c r="AD34" i="13" s="1"/>
  <c r="AE34" i="13" s="1"/>
  <c r="AF34" i="13" s="1"/>
  <c r="AG34" i="13" s="1"/>
  <c r="AH34" i="13" s="1"/>
  <c r="AI34" i="13" s="1"/>
  <c r="AJ34" i="13" s="1"/>
  <c r="AK34" i="13" s="1"/>
  <c r="W8" i="13"/>
  <c r="X8" i="13" s="1"/>
  <c r="Y8" i="13" s="1"/>
  <c r="Z8" i="13" s="1"/>
  <c r="AA8" i="13" s="1"/>
  <c r="AB8" i="13" s="1"/>
  <c r="AC8" i="13" s="1"/>
  <c r="AD8" i="13" s="1"/>
  <c r="AE8" i="13" s="1"/>
  <c r="AF8" i="13" s="1"/>
  <c r="AG8" i="13" s="1"/>
  <c r="AH8" i="13" s="1"/>
  <c r="AI8" i="13" s="1"/>
  <c r="AJ8" i="13" s="1"/>
  <c r="AK8" i="13" s="1"/>
  <c r="W75" i="13"/>
  <c r="X75" i="13" s="1"/>
  <c r="Y75" i="13" s="1"/>
  <c r="Z75" i="13" s="1"/>
  <c r="AA75" i="13" s="1"/>
  <c r="AB75" i="13" s="1"/>
  <c r="AC75" i="13" s="1"/>
  <c r="AD75" i="13" s="1"/>
  <c r="AE75" i="13" s="1"/>
  <c r="AF75" i="13" s="1"/>
  <c r="AG75" i="13" s="1"/>
  <c r="AH75" i="13" s="1"/>
  <c r="AI75" i="13" s="1"/>
  <c r="AJ75" i="13" s="1"/>
  <c r="AK75" i="13" s="1"/>
  <c r="W123" i="13"/>
  <c r="X123" i="13" s="1"/>
  <c r="Y123" i="13" s="1"/>
  <c r="Z123" i="13" s="1"/>
  <c r="AA123" i="13" s="1"/>
  <c r="AB123" i="13" s="1"/>
  <c r="AC123" i="13" s="1"/>
  <c r="AD123" i="13" s="1"/>
  <c r="AE123" i="13" s="1"/>
  <c r="AF123" i="13" s="1"/>
  <c r="AG123" i="13" s="1"/>
  <c r="AH123" i="13" s="1"/>
  <c r="AI123" i="13" s="1"/>
  <c r="AJ123" i="13" s="1"/>
  <c r="AK123" i="13" s="1"/>
  <c r="W115" i="13"/>
  <c r="X115" i="13" s="1"/>
  <c r="Y115" i="13" s="1"/>
  <c r="Z115" i="13" s="1"/>
  <c r="AA115" i="13" s="1"/>
  <c r="AB115" i="13" s="1"/>
  <c r="AC115" i="13" s="1"/>
  <c r="AD115" i="13" s="1"/>
  <c r="AE115" i="13" s="1"/>
  <c r="AF115" i="13" s="1"/>
  <c r="AG115" i="13" s="1"/>
  <c r="AH115" i="13" s="1"/>
  <c r="AI115" i="13" s="1"/>
  <c r="AJ115" i="13" s="1"/>
  <c r="AK115" i="13" s="1"/>
  <c r="W91" i="13"/>
  <c r="X91" i="13" s="1"/>
  <c r="Y91" i="13" s="1"/>
  <c r="Z91" i="13" s="1"/>
  <c r="AA91" i="13" s="1"/>
  <c r="AB91" i="13" s="1"/>
  <c r="AC91" i="13" s="1"/>
  <c r="AD91" i="13" s="1"/>
  <c r="AE91" i="13" s="1"/>
  <c r="AF91" i="13" s="1"/>
  <c r="AG91" i="13" s="1"/>
  <c r="AH91" i="13" s="1"/>
  <c r="AI91" i="13" s="1"/>
  <c r="AJ91" i="13" s="1"/>
  <c r="AK91" i="13" s="1"/>
  <c r="W61" i="13"/>
  <c r="X61" i="13" s="1"/>
  <c r="Y61" i="13" s="1"/>
  <c r="Z61" i="13" s="1"/>
  <c r="AA61" i="13" s="1"/>
  <c r="AB61" i="13" s="1"/>
  <c r="AC61" i="13" s="1"/>
  <c r="AD61" i="13" s="1"/>
  <c r="AE61" i="13" s="1"/>
  <c r="AF61" i="13" s="1"/>
  <c r="AG61" i="13" s="1"/>
  <c r="AH61" i="13" s="1"/>
  <c r="AI61" i="13" s="1"/>
  <c r="AJ61" i="13" s="1"/>
  <c r="AK61" i="13" s="1"/>
  <c r="W30" i="13"/>
  <c r="X30" i="13" s="1"/>
  <c r="Y30" i="13" s="1"/>
  <c r="Z30" i="13" s="1"/>
  <c r="AA30" i="13" s="1"/>
  <c r="AB30" i="13" s="1"/>
  <c r="AC30" i="13" s="1"/>
  <c r="AD30" i="13" s="1"/>
  <c r="AE30" i="13" s="1"/>
  <c r="AF30" i="13" s="1"/>
  <c r="AG30" i="13" s="1"/>
  <c r="AH30" i="13" s="1"/>
  <c r="AI30" i="13" s="1"/>
  <c r="AJ30" i="13" s="1"/>
  <c r="AK30" i="13" s="1"/>
  <c r="W33" i="13"/>
  <c r="X33" i="13" s="1"/>
  <c r="Y33" i="13" s="1"/>
  <c r="Z33" i="13" s="1"/>
  <c r="AA33" i="13" s="1"/>
  <c r="AB33" i="13" s="1"/>
  <c r="AC33" i="13" s="1"/>
  <c r="AD33" i="13" s="1"/>
  <c r="AE33" i="13" s="1"/>
  <c r="AF33" i="13" s="1"/>
  <c r="AG33" i="13" s="1"/>
  <c r="AH33" i="13" s="1"/>
  <c r="AI33" i="13" s="1"/>
  <c r="AJ33" i="13" s="1"/>
  <c r="AK33" i="13" s="1"/>
  <c r="W28" i="13"/>
  <c r="X28" i="13" s="1"/>
  <c r="Y28" i="13" s="1"/>
  <c r="Z28" i="13" s="1"/>
  <c r="AA28" i="13" s="1"/>
  <c r="AB28" i="13" s="1"/>
  <c r="AC28" i="13" s="1"/>
  <c r="AD28" i="13" s="1"/>
  <c r="AE28" i="13" s="1"/>
  <c r="AF28" i="13" s="1"/>
  <c r="AG28" i="13" s="1"/>
  <c r="AH28" i="13" s="1"/>
  <c r="AI28" i="13" s="1"/>
  <c r="AJ28" i="13" s="1"/>
  <c r="AK28" i="13" s="1"/>
  <c r="W21" i="13"/>
  <c r="X21" i="13" s="1"/>
  <c r="Y21" i="13" s="1"/>
  <c r="Z21" i="13" s="1"/>
  <c r="AA21" i="13" s="1"/>
  <c r="AB21" i="13" s="1"/>
  <c r="AC21" i="13" s="1"/>
  <c r="AD21" i="13" s="1"/>
  <c r="AE21" i="13" s="1"/>
  <c r="AF21" i="13" s="1"/>
  <c r="AG21" i="13" s="1"/>
  <c r="AH21" i="13" s="1"/>
  <c r="AI21" i="13" s="1"/>
  <c r="AJ21" i="13" s="1"/>
  <c r="AK21" i="13" s="1"/>
  <c r="W13" i="13"/>
  <c r="X13" i="13" s="1"/>
  <c r="Y13" i="13" s="1"/>
  <c r="Z13" i="13" s="1"/>
  <c r="AA13" i="13" s="1"/>
  <c r="AB13" i="13" s="1"/>
  <c r="AC13" i="13" s="1"/>
  <c r="AD13" i="13" s="1"/>
  <c r="AE13" i="13" s="1"/>
  <c r="AF13" i="13" s="1"/>
  <c r="AG13" i="13" s="1"/>
  <c r="AH13" i="13" s="1"/>
  <c r="AI13" i="13" s="1"/>
  <c r="AJ13" i="13" s="1"/>
  <c r="AK13" i="13" s="1"/>
  <c r="W7" i="13"/>
  <c r="X7" i="13" s="1"/>
  <c r="Y7" i="13" s="1"/>
  <c r="Z7" i="13" s="1"/>
  <c r="AA7" i="13" s="1"/>
  <c r="AB7" i="13" s="1"/>
  <c r="AC7" i="13" s="1"/>
  <c r="AD7" i="13" s="1"/>
  <c r="AE7" i="13" s="1"/>
  <c r="AF7" i="13" s="1"/>
  <c r="AG7" i="13" s="1"/>
  <c r="AH7" i="13" s="1"/>
  <c r="AI7" i="13" s="1"/>
  <c r="AJ7" i="13" s="1"/>
  <c r="AK7" i="13" s="1"/>
  <c r="W95" i="13"/>
  <c r="X95" i="13" s="1"/>
  <c r="Y95" i="13" s="1"/>
  <c r="Z95" i="13" s="1"/>
  <c r="AA95" i="13" s="1"/>
  <c r="AB95" i="13" s="1"/>
  <c r="AC95" i="13" s="1"/>
  <c r="AD95" i="13" s="1"/>
  <c r="AE95" i="13" s="1"/>
  <c r="AF95" i="13" s="1"/>
  <c r="AG95" i="13" s="1"/>
  <c r="AH95" i="13" s="1"/>
  <c r="AI95" i="13" s="1"/>
  <c r="AJ95" i="13" s="1"/>
  <c r="AK95" i="13" s="1"/>
  <c r="W148" i="13"/>
  <c r="X148" i="13" s="1"/>
  <c r="Y148" i="13" s="1"/>
  <c r="Z148" i="13" s="1"/>
  <c r="AA148" i="13" s="1"/>
  <c r="AB148" i="13" s="1"/>
  <c r="AC148" i="13" s="1"/>
  <c r="AD148" i="13" s="1"/>
  <c r="AE148" i="13" s="1"/>
  <c r="AF148" i="13" s="1"/>
  <c r="AG148" i="13" s="1"/>
  <c r="AH148" i="13" s="1"/>
  <c r="AI148" i="13" s="1"/>
  <c r="AJ148" i="13" s="1"/>
  <c r="AK148" i="13" s="1"/>
  <c r="W137" i="13"/>
  <c r="X137" i="13" s="1"/>
  <c r="Y137" i="13" s="1"/>
  <c r="Z137" i="13" s="1"/>
  <c r="AA137" i="13" s="1"/>
  <c r="AB137" i="13" s="1"/>
  <c r="AC137" i="13" s="1"/>
  <c r="AD137" i="13" s="1"/>
  <c r="AE137" i="13" s="1"/>
  <c r="AF137" i="13" s="1"/>
  <c r="AG137" i="13" s="1"/>
  <c r="AH137" i="13" s="1"/>
  <c r="AI137" i="13" s="1"/>
  <c r="AJ137" i="13" s="1"/>
  <c r="AK137" i="13" s="1"/>
  <c r="W114" i="13"/>
  <c r="X114" i="13" s="1"/>
  <c r="Y114" i="13" s="1"/>
  <c r="Z114" i="13" s="1"/>
  <c r="AA114" i="13" s="1"/>
  <c r="AB114" i="13" s="1"/>
  <c r="AC114" i="13" s="1"/>
  <c r="AD114" i="13" s="1"/>
  <c r="AE114" i="13" s="1"/>
  <c r="AF114" i="13" s="1"/>
  <c r="AG114" i="13" s="1"/>
  <c r="AH114" i="13" s="1"/>
  <c r="AI114" i="13" s="1"/>
  <c r="AJ114" i="13" s="1"/>
  <c r="AK114" i="13" s="1"/>
  <c r="W60" i="13"/>
  <c r="X60" i="13" s="1"/>
  <c r="Y60" i="13" s="1"/>
  <c r="Z60" i="13" s="1"/>
  <c r="AA60" i="13" s="1"/>
  <c r="AB60" i="13" s="1"/>
  <c r="AC60" i="13" s="1"/>
  <c r="AD60" i="13" s="1"/>
  <c r="AE60" i="13" s="1"/>
  <c r="AF60" i="13" s="1"/>
  <c r="AG60" i="13" s="1"/>
  <c r="AH60" i="13" s="1"/>
  <c r="AI60" i="13" s="1"/>
  <c r="AJ60" i="13" s="1"/>
  <c r="AK60" i="13" s="1"/>
  <c r="W55" i="13"/>
  <c r="X55" i="13" s="1"/>
  <c r="Y55" i="13" s="1"/>
  <c r="Z55" i="13" s="1"/>
  <c r="AA55" i="13" s="1"/>
  <c r="AB55" i="13" s="1"/>
  <c r="AC55" i="13" s="1"/>
  <c r="AD55" i="13" s="1"/>
  <c r="AE55" i="13" s="1"/>
  <c r="AF55" i="13" s="1"/>
  <c r="AG55" i="13" s="1"/>
  <c r="AH55" i="13" s="1"/>
  <c r="AI55" i="13" s="1"/>
  <c r="AJ55" i="13" s="1"/>
  <c r="AK55" i="13" s="1"/>
  <c r="W25" i="13"/>
  <c r="X25" i="13" s="1"/>
  <c r="Y25" i="13" s="1"/>
  <c r="Z25" i="13" s="1"/>
  <c r="AA25" i="13" s="1"/>
  <c r="AB25" i="13" s="1"/>
  <c r="AC25" i="13" s="1"/>
  <c r="AD25" i="13" s="1"/>
  <c r="AE25" i="13" s="1"/>
  <c r="AF25" i="13" s="1"/>
  <c r="AG25" i="13" s="1"/>
  <c r="AH25" i="13" s="1"/>
  <c r="AI25" i="13" s="1"/>
  <c r="AJ25" i="13" s="1"/>
  <c r="AK25" i="13" s="1"/>
  <c r="W151" i="13"/>
  <c r="X151" i="13" s="1"/>
  <c r="Y151" i="13" s="1"/>
  <c r="Z151" i="13" s="1"/>
  <c r="AA151" i="13" s="1"/>
  <c r="AB151" i="13" s="1"/>
  <c r="AC151" i="13" s="1"/>
  <c r="AD151" i="13" s="1"/>
  <c r="AE151" i="13" s="1"/>
  <c r="AF151" i="13" s="1"/>
  <c r="AG151" i="13" s="1"/>
  <c r="AH151" i="13" s="1"/>
  <c r="AI151" i="13" s="1"/>
  <c r="AJ151" i="13" s="1"/>
  <c r="AK151" i="13" s="1"/>
  <c r="W99" i="13"/>
  <c r="X99" i="13" s="1"/>
  <c r="Y99" i="13" s="1"/>
  <c r="Z99" i="13" s="1"/>
  <c r="AA99" i="13" s="1"/>
  <c r="AB99" i="13" s="1"/>
  <c r="AC99" i="13" s="1"/>
  <c r="AD99" i="13" s="1"/>
  <c r="AE99" i="13" s="1"/>
  <c r="AF99" i="13" s="1"/>
  <c r="AG99" i="13" s="1"/>
  <c r="AH99" i="13" s="1"/>
  <c r="AI99" i="13" s="1"/>
  <c r="AJ99" i="13" s="1"/>
  <c r="AK99" i="13" s="1"/>
  <c r="W17" i="13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AH17" i="13" s="1"/>
  <c r="AI17" i="13" s="1"/>
  <c r="AJ17" i="13" s="1"/>
  <c r="AK17" i="13" s="1"/>
  <c r="W142" i="13"/>
  <c r="X142" i="13" s="1"/>
  <c r="Y142" i="13" s="1"/>
  <c r="Z142" i="13" s="1"/>
  <c r="AA142" i="13" s="1"/>
  <c r="AB142" i="13" s="1"/>
  <c r="AC142" i="13" s="1"/>
  <c r="AD142" i="13" s="1"/>
  <c r="AE142" i="13" s="1"/>
  <c r="AF142" i="13" s="1"/>
  <c r="AG142" i="13" s="1"/>
  <c r="AH142" i="13" s="1"/>
  <c r="AI142" i="13" s="1"/>
  <c r="AJ142" i="13" s="1"/>
  <c r="AK142" i="13" s="1"/>
  <c r="W133" i="13"/>
  <c r="X133" i="13" s="1"/>
  <c r="Y133" i="13" s="1"/>
  <c r="Z133" i="13" s="1"/>
  <c r="AA133" i="13" s="1"/>
  <c r="AB133" i="13" s="1"/>
  <c r="AC133" i="13" s="1"/>
  <c r="AD133" i="13" s="1"/>
  <c r="AE133" i="13" s="1"/>
  <c r="AF133" i="13" s="1"/>
  <c r="AG133" i="13" s="1"/>
  <c r="AH133" i="13" s="1"/>
  <c r="AI133" i="13" s="1"/>
  <c r="AJ133" i="13" s="1"/>
  <c r="AK133" i="13" s="1"/>
  <c r="W27" i="13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AH27" i="13" s="1"/>
  <c r="AI27" i="13" s="1"/>
  <c r="AJ27" i="13" s="1"/>
  <c r="AK27" i="13" s="1"/>
  <c r="W116" i="13"/>
  <c r="X116" i="13" s="1"/>
  <c r="Y116" i="13" s="1"/>
  <c r="Z116" i="13" s="1"/>
  <c r="AA116" i="13" s="1"/>
  <c r="AB116" i="13" s="1"/>
  <c r="AC116" i="13" s="1"/>
  <c r="AD116" i="13" s="1"/>
  <c r="AE116" i="13" s="1"/>
  <c r="AF116" i="13" s="1"/>
  <c r="AG116" i="13" s="1"/>
  <c r="AH116" i="13" s="1"/>
  <c r="AI116" i="13" s="1"/>
  <c r="AJ116" i="13" s="1"/>
  <c r="AK116" i="13" s="1"/>
  <c r="W16" i="13"/>
  <c r="X16" i="13" s="1"/>
  <c r="Y16" i="13" s="1"/>
  <c r="Z16" i="13" s="1"/>
  <c r="AA16" i="13" s="1"/>
  <c r="AB16" i="13" s="1"/>
  <c r="AC16" i="13" s="1"/>
  <c r="AD16" i="13" s="1"/>
  <c r="AE16" i="13" s="1"/>
  <c r="AF16" i="13" s="1"/>
  <c r="AG16" i="13" s="1"/>
  <c r="AH16" i="13" s="1"/>
  <c r="AI16" i="13" s="1"/>
  <c r="AJ16" i="13" s="1"/>
  <c r="AK16" i="13" s="1"/>
  <c r="W121" i="13"/>
  <c r="X121" i="13" s="1"/>
  <c r="Y121" i="13" s="1"/>
  <c r="Z121" i="13" s="1"/>
  <c r="AA121" i="13" s="1"/>
  <c r="AB121" i="13" s="1"/>
  <c r="AC121" i="13" s="1"/>
  <c r="AD121" i="13" s="1"/>
  <c r="AE121" i="13" s="1"/>
  <c r="AF121" i="13" s="1"/>
  <c r="AG121" i="13" s="1"/>
  <c r="AH121" i="13" s="1"/>
  <c r="AI121" i="13" s="1"/>
  <c r="AJ121" i="13" s="1"/>
  <c r="AK121" i="13" s="1"/>
  <c r="W51" i="13"/>
  <c r="X51" i="13" s="1"/>
  <c r="Y51" i="13" s="1"/>
  <c r="Z51" i="13" s="1"/>
  <c r="AA51" i="13" s="1"/>
  <c r="AB51" i="13" s="1"/>
  <c r="AC51" i="13" s="1"/>
  <c r="AD51" i="13" s="1"/>
  <c r="AE51" i="13" s="1"/>
  <c r="AF51" i="13" s="1"/>
  <c r="AG51" i="13" s="1"/>
  <c r="AH51" i="13" s="1"/>
  <c r="AI51" i="13" s="1"/>
  <c r="AJ51" i="13" s="1"/>
  <c r="AK51" i="13" s="1"/>
  <c r="W26" i="13"/>
  <c r="X26" i="13" s="1"/>
  <c r="Y26" i="13" s="1"/>
  <c r="Z26" i="13" s="1"/>
  <c r="AA26" i="13" s="1"/>
  <c r="AB26" i="13" s="1"/>
  <c r="AC26" i="13" s="1"/>
  <c r="AD26" i="13" s="1"/>
  <c r="AE26" i="13" s="1"/>
  <c r="AF26" i="13" s="1"/>
  <c r="AG26" i="13" s="1"/>
  <c r="AH26" i="13" s="1"/>
  <c r="AI26" i="13" s="1"/>
  <c r="AJ26" i="13" s="1"/>
  <c r="AK26" i="13" s="1"/>
  <c r="W112" i="13"/>
  <c r="X112" i="13" s="1"/>
  <c r="Y112" i="13" s="1"/>
  <c r="Z112" i="13" s="1"/>
  <c r="AA112" i="13" s="1"/>
  <c r="AB112" i="13" s="1"/>
  <c r="AC112" i="13" s="1"/>
  <c r="AD112" i="13" s="1"/>
  <c r="AE112" i="13" s="1"/>
  <c r="AF112" i="13" s="1"/>
  <c r="AG112" i="13" s="1"/>
  <c r="AH112" i="13" s="1"/>
  <c r="AI112" i="13" s="1"/>
  <c r="AJ112" i="13" s="1"/>
  <c r="AK112" i="13" s="1"/>
  <c r="W18" i="13"/>
  <c r="X18" i="13" s="1"/>
  <c r="Y18" i="13" s="1"/>
  <c r="Z18" i="13" s="1"/>
  <c r="AA18" i="13" s="1"/>
  <c r="AB18" i="13" s="1"/>
  <c r="AC18" i="13" s="1"/>
  <c r="AD18" i="13" s="1"/>
  <c r="AE18" i="13" s="1"/>
  <c r="AF18" i="13" s="1"/>
  <c r="AG18" i="13" s="1"/>
  <c r="AH18" i="13" s="1"/>
  <c r="AI18" i="13" s="1"/>
  <c r="AJ18" i="13" s="1"/>
  <c r="AK18" i="13" s="1"/>
  <c r="W127" i="13"/>
  <c r="X127" i="13" s="1"/>
  <c r="Y127" i="13" s="1"/>
  <c r="Z127" i="13" s="1"/>
  <c r="AA127" i="13" s="1"/>
  <c r="AB127" i="13" s="1"/>
  <c r="AC127" i="13" s="1"/>
  <c r="AD127" i="13" s="1"/>
  <c r="AE127" i="13" s="1"/>
  <c r="AF127" i="13" s="1"/>
  <c r="AG127" i="13" s="1"/>
  <c r="AH127" i="13" s="1"/>
  <c r="AI127" i="13" s="1"/>
  <c r="AJ127" i="13" s="1"/>
  <c r="AK127" i="13" s="1"/>
  <c r="W22" i="13"/>
  <c r="X22" i="13" s="1"/>
  <c r="Y22" i="13" s="1"/>
  <c r="Z22" i="13" s="1"/>
  <c r="AA22" i="13" s="1"/>
  <c r="AB22" i="13" s="1"/>
  <c r="AC22" i="13" s="1"/>
  <c r="AD22" i="13" s="1"/>
  <c r="AE22" i="13" s="1"/>
  <c r="AF22" i="13" s="1"/>
  <c r="AG22" i="13" s="1"/>
  <c r="AH22" i="13" s="1"/>
  <c r="AI22" i="13" s="1"/>
  <c r="AJ22" i="13" s="1"/>
  <c r="AK22" i="13" s="1"/>
  <c r="W99" i="8" l="1"/>
  <c r="X45" i="8"/>
  <c r="X48" i="8"/>
  <c r="X4" i="3" l="1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9" i="8" l="1"/>
  <c r="X5" i="8" l="1"/>
  <c r="X6" i="8"/>
  <c r="X7" i="8"/>
  <c r="X8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8" i="8"/>
  <c r="X29" i="8"/>
  <c r="X30" i="8"/>
  <c r="X31" i="8"/>
  <c r="X32" i="8"/>
  <c r="X33" i="8"/>
  <c r="X34" i="8"/>
  <c r="X35" i="8"/>
  <c r="X36" i="8"/>
  <c r="X37" i="8"/>
  <c r="X38" i="8"/>
  <c r="X39" i="8"/>
  <c r="X40" i="8"/>
  <c r="X41" i="8"/>
  <c r="X42" i="8"/>
  <c r="X43" i="8"/>
  <c r="X44" i="8"/>
  <c r="X46" i="8"/>
  <c r="X47" i="8"/>
  <c r="X50" i="8"/>
  <c r="X51" i="8"/>
  <c r="X52" i="8"/>
  <c r="X53" i="8"/>
  <c r="X54" i="8"/>
  <c r="X55" i="8"/>
  <c r="X56" i="8"/>
  <c r="X57" i="8"/>
  <c r="X58" i="8"/>
  <c r="X59" i="8"/>
  <c r="X60" i="8"/>
  <c r="X61" i="8"/>
  <c r="X62" i="8"/>
  <c r="X63" i="8"/>
  <c r="X64" i="8"/>
  <c r="X65" i="8"/>
  <c r="X66" i="8"/>
  <c r="X67" i="8"/>
  <c r="X68" i="8"/>
  <c r="X69" i="8"/>
  <c r="X71" i="8"/>
  <c r="X72" i="8"/>
  <c r="X73" i="8"/>
  <c r="X74" i="8"/>
  <c r="X75" i="8"/>
  <c r="X76" i="8"/>
  <c r="X77" i="8"/>
  <c r="X78" i="8"/>
  <c r="X79" i="8"/>
  <c r="X80" i="8"/>
  <c r="X81" i="8"/>
  <c r="X82" i="8"/>
  <c r="X83" i="8"/>
  <c r="X84" i="8"/>
  <c r="X85" i="8"/>
  <c r="X86" i="8"/>
  <c r="X87" i="8"/>
  <c r="X88" i="8"/>
  <c r="X91" i="8"/>
  <c r="X92" i="8"/>
  <c r="X93" i="8"/>
  <c r="X94" i="8"/>
  <c r="X95" i="8"/>
  <c r="X96" i="8"/>
  <c r="X97" i="8"/>
  <c r="X102" i="8"/>
  <c r="X103" i="8"/>
  <c r="X104" i="8"/>
  <c r="X105" i="8"/>
  <c r="X106" i="8"/>
  <c r="X107" i="8"/>
  <c r="X109" i="8"/>
  <c r="X110" i="8"/>
  <c r="X111" i="8"/>
  <c r="X4" i="8"/>
  <c r="X100" i="8" l="1"/>
  <c r="W101" i="8"/>
  <c r="X90" i="8"/>
  <c r="X101" i="8" l="1"/>
  <c r="X98" i="8"/>
  <c r="X9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B9" authorId="0" shapeId="0" xr:uid="{0E05625D-557E-4684-8289-BC497BAE5D29}">
      <text>
        <r>
          <rPr>
            <sz val="9"/>
            <color indexed="81"/>
            <rFont val="Tahoma"/>
            <family val="2"/>
            <charset val="161"/>
          </rPr>
          <t xml:space="preserve">ΣΥΝΟΛΙΚΗ ΕΓΚΑΤΕΣΤΗΜΕΝΗ ΧΩΡΗΤΙΚΟΤΗΤΑ 
Κ.Ο.Ι ΕΙΝΑΙ 30 ΖΕΥΓΗ. ΓΙΑ ΤΗΝ ΥΠΗΡΕΣΙΑ Ο.Κ.ΣΥ.Α 
ΔΕΣΜΕΥΕΤΑΙ ΤΟ 25% ΤΟΥ ΚΑΛΩΔΙΟΥ ΔΗΛΑΔΗ ΤΑ 7,5 ΖΕΥΓΗ.
Ο ΜΕΣΟΣ ΑΡΙΘΜΟΣ ΠΩΛΟΥΜΕΝΩΝ ΖΕΥΓΩΝ  ΑΝΑ ΚΑΛΩΔΙΟ ΥΠΟΛΟΓΙΖΕΤΑΙ ΣΕ 70% ΤΟΥ ΣΥΝΟΛΙΚΑ ΕΓΚΑΤΕΣΤΗΜΕΝΟΥ. ΔΗΛΑΔΗ 5,25 ΖΕΥΓΗ ΑΝΑ Α/Κ ΟΠΟΥ ΥΠΑΡΧΕΙ  BRAS ΤΑ ΟΠΟΙΑ ΑΝΤΙΣΤΟΙΧΟΥΝ ΜΕΣΟΣΤΑΘΜΙΚΑ ΣΕ 2 ΠΑΡΟΧΟΥΣ.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A41" authorId="0" shapeId="0" xr:uid="{D0233FDD-86C7-4077-9B95-9A0E1F246B82}">
      <text>
        <r>
          <rPr>
            <b/>
            <sz val="9"/>
            <color indexed="81"/>
            <rFont val="Tahoma"/>
            <family val="2"/>
            <charset val="161"/>
          </rPr>
          <t xml:space="preserve">UoA:   </t>
        </r>
        <r>
          <rPr>
            <sz val="9"/>
            <color indexed="81"/>
            <rFont val="Tahoma"/>
            <family val="2"/>
            <charset val="161"/>
          </rPr>
          <t>Ο.Κ.ΣΥ.Α [ΦΥΠ-DSLAM-ΤΟΠ]</t>
        </r>
      </text>
    </comment>
  </commentList>
</comments>
</file>

<file path=xl/sharedStrings.xml><?xml version="1.0" encoding="utf-8"?>
<sst xmlns="http://schemas.openxmlformats.org/spreadsheetml/2006/main" count="758" uniqueCount="413">
  <si>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</si>
  <si>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</si>
  <si>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</si>
  <si>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</si>
  <si>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</si>
  <si>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</si>
  <si>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</si>
  <si>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</si>
  <si>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</si>
  <si>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τοπικού βρόχου</t>
  </si>
  <si>
    <t>Εφάπαξ τέλος σύνδεσης Ενεργού Τοπικού Βρόχου</t>
  </si>
  <si>
    <t>Εφάπαξ τέλος σύνδεσης Ανενεργού Τοπικού Βρόχου</t>
  </si>
  <si>
    <t xml:space="preserve">Εφάπαξ τέλος Μετάβασης από Πλήρη Τοπικό Βρόχο (ΤΠ1) σε Πλήρη Τοπικό Βρόχο (ΤΠ2) </t>
  </si>
  <si>
    <t>Εφάπαξ τέλος Μετάβασης από Πλήρη Τοπικό Υποβρόχο σε Πλήρη Τοπικό Βρόχο</t>
  </si>
  <si>
    <t>Εφάπαξ τέλος μετάβασης από υπηρεσίες VPU τύπου BRAS σε Πλήρη Τοπικό Βρόχο</t>
  </si>
  <si>
    <t>Εφάπαξ τέλος μετάβασης από υπηρεσίες  VPU Light/FttC τύπου BRAS σε Πλήρη Τοπικό Βρόχο</t>
  </si>
  <si>
    <t>Εφάπαξ τέλος μετάβασης από υπηρεσίες VPU τύπου DSLAM σε Πλήρη Τοπικό Βρόχο</t>
  </si>
  <si>
    <t>Εφάπαξ τέλος μετάβασης από υπηρεσίες VLU/FttC σε Πλήρη Τοπικό Βρόχο</t>
  </si>
  <si>
    <t xml:space="preserve">Εφάπαξ Τέλος Σύνδεσης Ανενεργού Τοπικού ΥποΒρόχου </t>
  </si>
  <si>
    <t>Εφάπαξ Τέλος Σύνδεσης Ενεργού Τοπικού ΥποΒρόχου</t>
  </si>
  <si>
    <t>Εφάπαξ Τέλος αποσύνδεσης Ενεργού Τοπικού Υποβρόχου</t>
  </si>
  <si>
    <t xml:space="preserve">Εφάπαξ Τέλος Μετάβασης από Πλήρη Τοπικό Βρόχο σε Πλήρη Τοπικό Υποβρόχο </t>
  </si>
  <si>
    <t>Εφάπαξ τέλος μετάβασης WLR σε Πλήρη Τοπικό Υποβρόχο</t>
  </si>
  <si>
    <t xml:space="preserve">Εφάπαξ Τέλος Μετάβασης από Πλήρη Τοπικό Υποβρόχο ΤΠ1 σε Πλήρη Τοπικό Υποβρόχο ΤΠ2 </t>
  </si>
  <si>
    <t>Εφάπαξ τέλος μετάβασης από υπηρεσίες VPU τύπου BRAS σε Πλήρη Τοπικό Υποβρόχο</t>
  </si>
  <si>
    <t>Εφάπαξ τέλος μετάβασης από υπηρεσίες  VPU Light/FttC τύπου BRAS σε Πλήρη Τοπικό Υποβρόχο</t>
  </si>
  <si>
    <t>Εφάπαξ τέλος μετάβασης από υπηρεσίες VPU τύπου DSLAM σε Πλήρη Τοπικό Υποβρόχο</t>
  </si>
  <si>
    <t>Υπηρεσίες εικονικών προϊόντων VPU τύπου DSLAM</t>
  </si>
  <si>
    <t xml:space="preserve">Εφάπαξ τέλος μετάβασης από υπηρεσίες VPU τύπου DSLAM (ΤΠ1) σε υπηρεσίες VPU τύπου DSLAM (ΤΠ2) </t>
  </si>
  <si>
    <t xml:space="preserve">Εφάπαξ τέλος μετάβασης από υπηρεσίες WLR σε υπηρεσίες VPU τύπου DSLAM </t>
  </si>
  <si>
    <t xml:space="preserve">Εφάπαξ τέλος μετάβασης από υπηρεσίες VPU τύπου BRAS σε υπηρεσίες VPU τύπου DSLAM </t>
  </si>
  <si>
    <t xml:space="preserve">Εφάπαξ τέλος μετάβασης από υπηρεσίες  VPU Light/FttC τύπου BRAS σε υπηρεσίες VPU τύπου DSLAM </t>
  </si>
  <si>
    <t>Υπηρεσίες εικονικών προϊόντων VLU/FttC</t>
  </si>
  <si>
    <t>Εφάπαξ τέλος αποσύνδεσης υπηρεσιών VLU/FttC</t>
  </si>
  <si>
    <t xml:space="preserve">Εφάπαξ τέλος μετάβασης από υπηρεσίες VLU/FttC (ΤΠ1) σε υπηρεσίες VLU/FttC (ΤΠ2) </t>
  </si>
  <si>
    <t>Εφάπαξ τέλος μετάβασης από Πλήρη τοπικό βρόχο σε υπηρεσίες VLU/FttC</t>
  </si>
  <si>
    <t>Εφάπαξ τέλος μετάβασης από υπηρεσίες WLR σε υπηρεσίες VLU/FttC</t>
  </si>
  <si>
    <t>Εφάπαξ τέλος μετάβασης από υπηρεσίες VPU τύπου BRAS σε υπηρεσίες VLU/FttC</t>
  </si>
  <si>
    <t xml:space="preserve">Εφάπαξ τέλος μετάβασης από υπηρεσίες  VPU Light/FttC τύπου BRAS σε υπηρεσίες VLU/FttC </t>
  </si>
  <si>
    <t>Εφάπαξ τέλος μετάβασης από υπηρεσίες VPU τύπου DSLAM σε υπηρεσίες VLU/FttC</t>
  </si>
  <si>
    <t>Υπηρεσίες εικονικών προϊόντων VLU/FttΗ</t>
  </si>
  <si>
    <t xml:space="preserve">Εφάπαξ τέλος μετάβασης από υπηρεσίες VLU/FttΗ (ΤΠ1) σε υπηρεσίες VLU/FttΗ (ΤΠ2) </t>
  </si>
  <si>
    <t>Εφάπαξ τέλος πρόσβασης υπηρεσιών ΟΚΣΥ</t>
  </si>
  <si>
    <t>Εφάπαξ τέλος ενεργοποίησης υπηρεσιών ΟΚΣΥ</t>
  </si>
  <si>
    <t>Εφάπαξ τέλος αλλαγής ταχύτητας υπηρεσιών ΟΚΣΥ</t>
  </si>
  <si>
    <t>Εφάπαξ τέλος κατάργησης υπηρεσιών ΟΚΣΥ</t>
  </si>
  <si>
    <t>Εφάπαξ τέλος άσκοπης μετάβασης συνεργείου για παράδοση Τοπικού Βρόχου</t>
  </si>
  <si>
    <t>Τέλος αλλαγής ορίου Τοπικού Βρόχου στο Γενικό Κατανεμητή του ΟΤΕ</t>
  </si>
  <si>
    <t>Υπηρεσία Mirroring από 100’’ μέχρι 600’’ Ζεύγη - MIRRORING</t>
  </si>
  <si>
    <t>ΟΚΣΥ</t>
  </si>
  <si>
    <t>Εφάπαξ Τέλος Άσκοπης Μετάβασης  Συνεργείου για άρση βλάβης ΟΚΣΥ</t>
  </si>
  <si>
    <t>Εφάπαξ Τέλος Άσκοπης Απασχόλησης Συνεργείου για άρση βλάβης ΟΚΣΥ</t>
  </si>
  <si>
    <t>Εφάπαξ Τέλος Άσκοπης Μετάβασης  Συνεργείου για παράδοση ΟΚΣΥ</t>
  </si>
  <si>
    <t>Εφάπαξ Τέλος Άσκοπης Απασχόλησης Συνεργείου για παράδοση ΟΚΣΥ</t>
  </si>
  <si>
    <t>Εφάπαξ Τέλος Ενεργοποίησης / Μεταφοράς Α.ΡΥ.Σ.  BRAS [Α/Κ]/ V-Α.ΡΥ.Σ.  BRAS [Α/Κ]</t>
  </si>
  <si>
    <t>Εφάπαξ Τέλος Ενεργοποίησης / Μεταφοράς Α.ΡΥ.Σ.  BRAS [ΚV]/ V-Α.ΡΥ.Σ.  BRAS [ΚV]</t>
  </si>
  <si>
    <t>Εφάπαξ Τέλος Αποσύνδεσης Α.ΡΥ.Σ.  BRAS [Α/Κ]/ V-Α.ΡΥ.Σ.  BRAS [Α/Κ]</t>
  </si>
  <si>
    <t>Εφάπαξ Τέλος Αποσύνδεσης Α.ΡΥ.Σ.  BRAS [ΚV]/ V-Α.ΡΥ.Σ.  BRAS [ΚV]</t>
  </si>
  <si>
    <t>Εφάπαξ Τέλος μετάβασης Α.ΡΥ.Σ BRAS [A/K]/V-Α.ΡΥ.Σ BRAS [A/K] σε Α.ΡΥ.Σ. BRAS [KV]/V-Α.ΡΥ.Σ BRAS [KV]</t>
  </si>
  <si>
    <t>Τέλος σύνδεσης ΧΕΓ &amp; ΑΡΥΣ BRAS [KV] / V-Α.ΡΥ.Σ.  BRAS [ΚV] σε υφιστάμενη τηλεφωνική σύνδεση</t>
  </si>
  <si>
    <t>Εφάπαξ τέλος αποσύνδεσης υπηρεσιών VPU τύπου  BRAS</t>
  </si>
  <si>
    <t xml:space="preserve">Εφάπαξ τέλος μετάβασης από υπηρεσίες VPU τύπου  BRAS (ΤΠ1) σε υπηρεσίες VPU τύπου BRAS (ΤΠ2) </t>
  </si>
  <si>
    <t>Εφάπαξ τέλος μετάβασης από Πλήρη τοπικό βρόχο σε υπηρεσίες VPU τύπου BRAS</t>
  </si>
  <si>
    <t>Υπηρεσίες VPU τύπου BRAS</t>
  </si>
  <si>
    <t>Εφάπαξ τέλος μετάβασης από υπηρεσίες WLR σε υπηρεσίες VPU τύπου BRAS</t>
  </si>
  <si>
    <t>Υπηρεσίες VPU light τύπου BRAS</t>
  </si>
  <si>
    <t>Εφάπαξ τέλος σύνδεσης υπηρεσιών VPU light τύπου BRAS υφιστάμενου συνδρομητή</t>
  </si>
  <si>
    <t>Εφάπαξ τέλος αποσύνδεσης υπηρεσιών VPU light τύπου BRAS</t>
  </si>
  <si>
    <t xml:space="preserve">Εφάπαξ τέλος μετάβασης από υπηρεσίες VPU light τύπου BRAS (ΤΠ1) σε υπηρεσίες VPU light τύπου BRAS (ΤΠ2) </t>
  </si>
  <si>
    <t>Εφάπαξ τέλος μετάβασης από υπηρεσίες WLR σε υπηρεσίες VPU light τύπου BRAS</t>
  </si>
  <si>
    <t xml:space="preserve">Εφάπαξ τέλος μετάβασης από υπηρεσίες VPU τύπου DSLAM  σε υπηρεσίες VPU light τύπου BRAS 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</si>
  <si>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</si>
  <si>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</si>
  <si>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</si>
  <si>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</si>
  <si>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</si>
  <si>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Εφάπαξ Τέλος αποσύνδεσης Πλήρους Τοπικού Βρόχου</t>
  </si>
  <si>
    <t>Εφάπαξ τέλος μετάβασης από υπηρεσίες Α.ΡΥ.Σ./V-Α.ΡΥ.Σ.  BRAS [AK] σε Πλήρη Τοπικό Βρόχο</t>
  </si>
  <si>
    <t>Εφάπαξ τέλος μετάβασης από υπηρεσίες Α.ΡΥ.Σ./V-Α.ΡΥ.Σ.  BRAS [KV] σε Πλήρη Τοπικό Βρόχο</t>
  </si>
  <si>
    <t>Υπηρεσίες τοπικού υποβρόχου</t>
  </si>
  <si>
    <t>Εφάπαξ τέλος μετάβασης από υπηρεσίες Α.ΡΥ.Σ./V-Α.ΡΥ.Σ.  BRAS [ΑΚ] σε Πλήρη Τοπικό Υποβρόχο</t>
  </si>
  <si>
    <t>Εφάπαξ τέλος μετάβασης από υπηρεσίες Α.ΡΥ.Σ./V-Α.ΡΥ.Σ.  BRAS [KV] σε Πλήρη Τοπικό Υποβρόχο</t>
  </si>
  <si>
    <t>Εφάπαξ τέλος σύνδεσης υπηρεσιών VPU τύπου DSLAM σε ανενεργό συνδρομητή</t>
  </si>
  <si>
    <t>Εφάπαξ τέλος σύνδεσης υπηρεσιών VPU τύπου DSLAM σε υφιστάμενο ΠΤοΒ (μετάβασης από Πλήρη τοπικό βρόχο σε υπηρεσίες VPU τύπου DSLAM)</t>
  </si>
  <si>
    <t>Εφάπαξ τέλος σύνδεσης υπηρεσιών VPU τύπου DSLAM σε ενεργό συνδρομητή ΟΤΕ</t>
  </si>
  <si>
    <t>Εφάπαξ τέλος αποσύνδεσης υπηρεσιών VPU τύπου DSLAM</t>
  </si>
  <si>
    <t xml:space="preserve">Εφάπαξ τέλος μετάβασης από υπηρεσίες Α.ΡΥ.Σ./V-Α.ΡΥ.Σ.  BRAS [ΑΚ] σε υπηρεσίες VPU τύπου DSLAM </t>
  </si>
  <si>
    <t xml:space="preserve">Εφάπαξ τέλος μετάβασης από υπηρεσίες Α.ΡΥ.Σ./V-Α.ΡΥ.Σ.  BRAS [KV] σε υπηρεσίες VPU τύπου DSLAM </t>
  </si>
  <si>
    <t>Εφάπαξ τέλος μετάβασης από υπηρεσίες Α.ΡΥ.Σ./V-Α.ΡΥ.Σ.  BRAS [AK] σε υπηρεσίες VLU/FttC</t>
  </si>
  <si>
    <t>Εφάπαξ τέλος μετάβασης από υπηρεσίες Α.ΡΥ.Σ./V-Α.ΡΥ.Σ.  BRAS [KV] σε υπηρεσίες VLU/FttC</t>
  </si>
  <si>
    <t>Εφάπαξ τέλος μετάβασης από Πλήρη τοπικό υποβρόχο σε υπηρεσίες VLU/FttC</t>
  </si>
  <si>
    <t>Τέλος μέτρησης ηλεκτρικής απόστασης</t>
  </si>
  <si>
    <t>Εφάπαξ τέλος άσκοπης μετάβασης συνεργείου για άρση βλάβης/μη απόδοχή παράδοσης Τοπικού Υποβρόχου υπαιτιότητας Παρόχου (εγκατάσταση πελατη παρόχου)</t>
  </si>
  <si>
    <t>Εφάπαξ τέλος άσκοπης μετάβασης συνεργείου για άρση βλάβης/μη απόδοχή παράδοσης Τοπικού Υποβρόχου υπαιτιότητας Παρόχου (εγκατάσταση παρόχου)</t>
  </si>
  <si>
    <t xml:space="preserve">Εφάπαξ τέλος άσκοπης μετάβασης συνεργείου σε συνδυαστική επίσκεψη για άρση βλάβης/μη αποδοχή παράδοσης Τοπικού Υποβρόχου υπαιτιότητας Παρόχου </t>
  </si>
  <si>
    <t>Εφάπαξ τέλος άσκοπης μετάβασης συνεργείου για άρση βλάβης/μη αποδοχή παράδοσης Τοπικού Βρόχου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</si>
  <si>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Τοπικού Βρόχου υπαιτιότητας Παρόχου </t>
  </si>
  <si>
    <t>Εφάπαξ τέλος άσκοπης απασχόλησης συνεργείου με μετάβαση σε χώρο ΦΣ για άρση βλάβης/μη αποδοχή παράδοσης Τοπικού Βρόχου υπαιτιότητας Παρόχου</t>
  </si>
  <si>
    <t>Εφάπαξ τέλος άσκοπης απασχόλησης συνεργείου εντός του Γενικού Κατανεμητή για άρση βλάβης/μη αποδοχή παράδοσης Τοπικού Βρόχου υπαιτιότητας Παρόχου</t>
  </si>
  <si>
    <t>Εφάπαξ τέλος μετάβασης από υπηρεσίες VPU τύπου DSLAM (ΤΠ1) σε Πλήρη Τοπικό Βρόχο (ΤΠ2)</t>
  </si>
  <si>
    <t>Εφάπαξ τέλος μετάβασης από υπηρεσίες VPU τύπου BRAS (ΤΠ1) σε Πλήρη Τοπικό Βρόχο (ΤΠ2)</t>
  </si>
  <si>
    <t xml:space="preserve">Εφάπαξ τέλος μετάβασης από Πλήρη τοπικό βρόχο (ΤΠ1) σε υπηρεσίες VPU τύπου DSLAM (ΤΠ2) </t>
  </si>
  <si>
    <t>Εφάπαξ τέλος μετάβασης από υπηρεσίες VPU τύπου BRAS (ΤΠ1) σε υπηρεσίες VPU τύπου DSLAM (ΤΠ2)</t>
  </si>
  <si>
    <t xml:space="preserve">Εφάπαξ τέλος μετάβασης από υπηρεσίες  VLU/FttC σε υπηρεσίες VPU τύπου DSLAM </t>
  </si>
  <si>
    <t>Εφάπαξ τέλος αλλαγής ταχύτητας σε υπηρεσίες VPU τύπου DSLAM</t>
  </si>
  <si>
    <t>Εφάπαξ τέλος άσκοπης μετάβασης συνεργείου για παράδοση VPU τύπου DSLAM</t>
  </si>
  <si>
    <t>Εφάπαξ τέλος άσκοπης μετάβασης συνεργείου για άρση βλάβης/μη αποδοχή παράδοσης VPU τύπου DSLAM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</si>
  <si>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DSLAM υπαιτιότητας Παρόχου </t>
  </si>
  <si>
    <t>Εφάπαξ τέλος άσκοπης απασχόλησης συνεργείου με μετάβαση σε χώρο ΦΣ για άρση βλάβης/μη αποδοχή παράδοσης VPU τύπου DSLAM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</si>
  <si>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DSLAM υπαιτιότητας Παρόχου</t>
  </si>
  <si>
    <t>Εφάπαξ τέλος αλλαγής ταχύτητας σε υπηρεσίες VLU/FttC</t>
  </si>
  <si>
    <t>Εφάπαξ τέλος άσκοπης μετάβασης συνεργείου για άρση βλάβης/μη αποδοχή παράδοσης VLU/FttC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</si>
  <si>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VLU/FttC υπαιτιότητας Παρόχου </t>
  </si>
  <si>
    <t>Εφάπαξ τέλος άσκοπης απασχόλησης συνεργείου για άρση βλάβης/μη αποδοχή παράδοσης VLU/FttC υπαιτιότητας Παρόχου</t>
  </si>
  <si>
    <t xml:space="preserve">Εφάπαξ τέλος άσκοπης μετάβασης συνεργείου για παράδοση VLU/FttC υπαιτιότητας παρόχου </t>
  </si>
  <si>
    <t>Εφάπαξ τέλος αλλαγής προφίλ για υπηρεσία VLU/FttC</t>
  </si>
  <si>
    <t>Εφάπαξ τέλος αλλαγής προφίλ για υπηρεσία VLU/FttH</t>
  </si>
  <si>
    <t xml:space="preserve">Εφάπαξ τέλος άσκοπης μετάβασης συνεργείου για παράδοση VLU/FttH υπαιτιότητας παρόχου </t>
  </si>
  <si>
    <t>Εφάπαξ τέλος άσκοπης μετάβασης συνεργείου για άρση βλάβης/μη αποδοχή παράδοσης VLU/FttH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</si>
  <si>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VLU/FttH υπαιτιότητας Παρόχου </t>
  </si>
  <si>
    <t>Εφάπαξ τέλος άσκοπης απασχόλησης συνεργείου για άρση βλάβης/μη αποδοχή παράδοσης VLU/FttH υπαιτιότητας Παρόχου</t>
  </si>
  <si>
    <t>Εφάπαξ Τέλος μετάβασης Α.ΡΥ.Σ BRAS/ V-Α.ΡΥ.Σ.  BRAS (ΤΠ1) σε Α.ΡΥ.Σ BRAS / V-Α.ΡΥ.Σ.  BRAS (ΤΠ2)</t>
  </si>
  <si>
    <t xml:space="preserve">Τέλος αλλαγής ταχύτητας A.RY.S BRAS/ V-Α.ΡΥ.Σ.  BRAS </t>
  </si>
  <si>
    <t>Τέλος σύνδεσης ΧΕΓ &amp; ΑΡΥΣ BRAS [AK] / V-Α.ΡΥ.Σ.  BRAS [ΑΚ} σε υφιστάμενη τηλεφωνική σύνδεση</t>
  </si>
  <si>
    <t xml:space="preserve">Τέλος αλλαγής ταχύτητας Α.ΡΥ.Σ.  BRAS / V-Α.ΡΥ.Σ.  BRAS </t>
  </si>
  <si>
    <t>Τέλος άσκοπης μετάβασης συνεργείου για άρση βλάβης A.ΡΥ.Σ BRAS [ΑΚ]/ V-Α.ΡΥ.Σ.  BRAS [ΑΚ]</t>
  </si>
  <si>
    <t>Τέλος άσκοπης μετάβασης συνεργείου για άρση βλάβης A.ΡΥ.Σ BRAS [ΚV]/ V-Α.ΡΥ.Σ.  BRAS [ΚV]</t>
  </si>
  <si>
    <t>Τέλος άσκοπης απασχόλησης συνεργείου για άρση βλάβης A.ΡΥ.Σ BRAS [ΑΚ]/ V-Α.ΡΥ.Σ.  BRAS [ΑΚ]</t>
  </si>
  <si>
    <t>Τέλος άσκοπης απασχόλησης συνεργείου για άρση βλάβης A.ΡΥ.Σ BRAS [ΚV]/ V-Α.ΡΥ.Σ.  BRAS [ΚV]</t>
  </si>
  <si>
    <t>Εφάπαξ τέλος σύνδεσης υπηρεσιών VPU τύπου BRAS σε ανενεργό συνδρομητή</t>
  </si>
  <si>
    <t xml:space="preserve">Εφάπαξ τέλος μετάβασης από Πλήρη τοπικό βρόχο (ΤΠ1) σε υπηρεσίες VPU τύπου BRAS (ΤΠ2) </t>
  </si>
  <si>
    <t>Εφάπαξ τέλος μετάβασης από υπηρεσίες Α.ΡΥ.Σ./V-Α.ΡΥ.Σ.  BRAS [KV] σε υπηρεσίες VPU τύπου BRAS</t>
  </si>
  <si>
    <t>Εφάπαξ τέλος μετάβασης από υπηρεσίες Α.ΡΥ.Σ./V-Α.ΡΥ.Σ.  BRAS [AK] σε υπηρεσίες VPU τύπου BRAS</t>
  </si>
  <si>
    <t>Εφάπαξ τέλος μετάβασης από υπηρεσίες VPU τύπου DSLAM σε υπηρεσίες VPU τύπου BRAS</t>
  </si>
  <si>
    <t>Εφάπαξ τέλος μετάβασης από υπηρεσίες VPU τύπου DSLAM (ΤΠ1) σε υπηρεσίες VPU τύπου BRAS (ΤΠ2)</t>
  </si>
  <si>
    <t xml:space="preserve">Εφάπαξ τέλος μετάβασης από υπηρεσίες  VPU Light/FttC τύπου BRAS σε υπηρεσίες VPU τύπου BRAS </t>
  </si>
  <si>
    <t>Εφάπαξ τέλος μετάβασης από υπηρεσίες  VLU/FttC σε υπηρεσίες VPU τύπου BRAS</t>
  </si>
  <si>
    <t>Εφάπαξ τέλος αλλαγής ταχύτητας σε υπηρεσίες VPU τύπου BRAS</t>
  </si>
  <si>
    <t>Εφάπαξ τέλος άσκοπης μετάβασης συνεργείου για παράδοση VPU τύπου BRAS</t>
  </si>
  <si>
    <t>Εφάπαξ τέλος άσκοπης μετάβασης συνεργείου για άρση βλάβης/μη αποδοχή παράδοσης VPU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</si>
  <si>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BRAS υπαιτιότητας Παρόχου </t>
  </si>
  <si>
    <t>Εφάπαξ τέλος άσκοπης απασχόλησης συνεργείου με μετάβαση σε χώρο ΦΣ για άρση βλάβης/μη αποδοχή παράδοσης VPU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</si>
  <si>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BRAS υπαιτιότητας Παρόχου</t>
  </si>
  <si>
    <t>Εφάπαξ τέλος σύνδεσης υπηρεσιών VPU light τύπου BRAS ανενεργού συνδρομητή</t>
  </si>
  <si>
    <t>Εφάπαξ τέλος μετάβασης από Πλήρη τοπικό βρόχο σε υπηρεσίες VPU light τύπου BRAS</t>
  </si>
  <si>
    <t xml:space="preserve">Εφάπαξ τέλος μετάβασης από Πλήρη τοπικό βρόχο (ΤΠ1) σε υπηρεσίες VPU light τύπου BRAS (ΤΠ2) </t>
  </si>
  <si>
    <t>Εφάπαξ τέλος μετάβασης από Πλήρη τοπικό υποβρόχο σε υπηρεσίες VPU light τύπου BRAS</t>
  </si>
  <si>
    <t>Εφάπαξ τέλος μετάβασης από υπηρεσίες Α.ΡΥ.Σ./V-Α.ΡΥ.Σ.  BRAS [AK] σε υπηρεσίες VPU light τύπου BRAS</t>
  </si>
  <si>
    <t>Εφάπαξ τέλος μετάβασης από υπηρεσίες Α.ΡΥ.Σ./V-Α.ΡΥ.Σ.  BRAS [KV] σε υπηρεσίες VPU light τύπου BRAS</t>
  </si>
  <si>
    <t xml:space="preserve">Εφάπαξ τέλος μετάβασης από υπηρεσίες VLU/FttC τύπου DSLAM  σε υπηρεσίες VPU light τύπου BRAS </t>
  </si>
  <si>
    <t xml:space="preserve">Εφάπαξ τέλος μετάβασης από υπηρεσίες VPU τύπου BRAS  σε υπηρεσίες VPU light τύπου BRAS </t>
  </si>
  <si>
    <t>Εφάπαξ τέλος αλλαγής ταχύτητας σε υπηρεσίες VPU light τύπου BRAS</t>
  </si>
  <si>
    <t xml:space="preserve">Εφάπαξ τέλος άσκοπης μετάβασης συνεργείου για παράδοση VPU light τύπου BRAS υπαιτιότητας παρόχου </t>
  </si>
  <si>
    <t>Εφάπαξ τέλος άσκοπης μετάβασης συνεργείου για άρση βλάβης/μη αποδοχή παράδοσης VPU light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</si>
  <si>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light τύπου BRAS υπαιτιότητας Παρόχου </t>
  </si>
  <si>
    <t>Εφάπαξ τέλος άσκοπης απασχόλησης συνεργείου για άρση βλάβης/μη αποδοχή παράδοσης VPU light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</si>
  <si>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light τύπου BRAS υπαιτιότητας Παρόχου</t>
  </si>
  <si>
    <t>Υπηρεσίες Α.ΡΥ.Σ/V-Α.ΡΥ.Σ</t>
  </si>
  <si>
    <t>Εφάπαξ τέλος άσκοπης μετάβασης συνεργείου για παράδοση Τοπικού Υποβρόχου</t>
  </si>
  <si>
    <t>Εφάπαξ τέλος άσκοπης απασχόλησης συνεργείου για άρση βλάβης Τοπικού Υποβρόχου υπαιτιότητας Παρόχου</t>
  </si>
  <si>
    <t xml:space="preserve">Τέλος αλλαγής ορίου Τοπικού Υποβρόχου </t>
  </si>
  <si>
    <t>Εφάπαξ τέλος αλλαγής προφίλ για υπηρεσία VPU τύπου DSLAM</t>
  </si>
  <si>
    <t>Εφάπαξ τέλος σύνδεσης υπηρεσιών VPU τύπου BRAS υφιστάμενου συνδρομητή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</si>
  <si>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</si>
  <si>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</si>
  <si>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</si>
  <si>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</si>
  <si>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</si>
  <si>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</si>
  <si>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</si>
  <si>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</si>
  <si>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 xml:space="preserve">Προτεινόμενη Τιμή </t>
  </si>
  <si>
    <t>Τέλος Αλλαγής Σημείου Τερματισμού</t>
  </si>
  <si>
    <t>Εφάπαξ Τέλος Ακύρωσης αίτησης ενεργοποίησης FTTH κατόπιν επιθεώρησης κτιρίου</t>
  </si>
  <si>
    <t>Εφάπαξ Τέλος άσκοπης μετάβασης συνεργείου για επιθεώρηση κτιρίου</t>
  </si>
  <si>
    <t>Εφάπαξ Τέλος άσκοπης μετάβασης συνεργείου για Κατασκευή Οπτικής Υποδομής</t>
  </si>
  <si>
    <t>Εφάπαξ Τέλος Μετάβασης μεταξύ υπηρεσιών Α.ΡΥ.Σ. BRAS [Α/Κ] / V-Α.ΡΥ.Σ. BRAS [Α/Κ]</t>
  </si>
  <si>
    <t>Εφάπαξ Τέλος παροχής VPU Light (ΤΠ1) ΣΕ ΥΦΙΣΤΑΜΕΝΟ ΠΤοΒ (ΤΠ1)</t>
  </si>
  <si>
    <t>Εφάπαξ Τέλος μετάβασης Α.ΡΥ.Σ BRAS [KV]/V-Α.ΡΥ.Σ BRAS [KV]/σε Α.ΡΥ.Σ. BRAS [A/K]/V-Α.ΡΥ.Σ BRAS [A/K]</t>
  </si>
  <si>
    <t xml:space="preserve">Εφάπαξ τέλος μετάβασης από υπηρεσίες VLU/FttH σε υπηρεσίες VLU/FttH BRAS </t>
  </si>
  <si>
    <t>Εφάπαξ τέλος αλλαγής ταχύτητας σε υπηρεσίες VLU/FttH BRAS</t>
  </si>
  <si>
    <t>Εφάπαξ τέλος αλλαγής προφίλ για υπηρεσία VLU/FttH BRAS</t>
  </si>
  <si>
    <t>Τέλος αλλαγής ζευγών ΤοΥΒ σε περίπτωση χαμηλού συγχρονισμού</t>
  </si>
  <si>
    <t>Εφάπαξ τέλος σύνδεσης υπηρεσιών VLU/FttC σε υφιστάμενο συνδρομητή</t>
  </si>
  <si>
    <t>Εφάπαξ τέλος σύνδεσης υπηρεσιών VLU/FttC σε μη υφιστάμενο συνδρομητή</t>
  </si>
  <si>
    <t>Σωληνώσεις &amp; Σκοτεινή Ίνα</t>
  </si>
  <si>
    <t>Εφάπαξ Τέλος Σύνδεσης Ζεύγους Σκοτεινής Ίνας μεταξύ Α/Κ και Υπαίθριου Κατανεμητή (ΦΥΤΠ)</t>
  </si>
  <si>
    <t>Εφάπαξ Τέλος Διασύνδεσης Οπτικών Κατανεμητών</t>
  </si>
  <si>
    <t>Εφάπαξ Τέλος Διασύνδεσης Οπτικού Κατανεμητή Α/Κ με ΦΥΠ (ανά ζεύγος ίνας)</t>
  </si>
  <si>
    <t>Εφάπαξ τέλος αλλαγής ταχύτητας σε υπηρεσίες VLU/FttH και αλλαγή σειριακού αριθμού ΟΝΤ</t>
  </si>
  <si>
    <t>Εφάπαξ τέλος σύνδεσης υπηρεσιών VLU/FttΗ (καλύπτει και FTTH/BRAS)</t>
  </si>
  <si>
    <t>Εφάπαξ τέλος αποσύνδεσης υπηρεσιών VLU/FttΗ (καλύπτει και FTTH/BRAS)</t>
  </si>
  <si>
    <r>
      <t xml:space="preserve">Εφάπαξ Τέλος μετάβασης V-Α.ΡΥ.Σ. BRAS [Α/Κ] </t>
    </r>
    <r>
      <rPr>
        <sz val="12"/>
        <color theme="1"/>
        <rFont val="Calibri"/>
        <family val="2"/>
        <charset val="161"/>
        <scheme val="minor"/>
      </rPr>
      <t xml:space="preserve">ΤΠ1 σε V-Α.ΡΥ.Σ. BRAS [Α/Κ] </t>
    </r>
    <r>
      <rPr>
        <sz val="12"/>
        <color theme="1"/>
        <rFont val="Calibri"/>
        <family val="2"/>
        <charset val="161"/>
        <scheme val="minor"/>
      </rPr>
      <t>Π2</t>
    </r>
  </si>
  <si>
    <r>
      <t xml:space="preserve">Τέλος Μετάβασης της υπηρεσίας V-Α.ΡΥ.Σ. BRAS [Α/Κ] </t>
    </r>
    <r>
      <rPr>
        <sz val="12"/>
        <color theme="1"/>
        <rFont val="Calibri"/>
        <family val="2"/>
        <charset val="161"/>
        <scheme val="minor"/>
      </rPr>
      <t xml:space="preserve"> σε Πλήρη Τοπικό Υποβρόχο</t>
    </r>
  </si>
  <si>
    <t>Πληθωρισμός</t>
  </si>
  <si>
    <t>Εφάπαξ Τέλος Ακύρωσης Ενεργοποίησης χωρίς να έχουν προγραμματιστεί εργασίες στο κτίριο (επιθεώρηση κτιρίου ή κατασκευή BEP/Floor Box)</t>
  </si>
  <si>
    <t>Εφάπαξ Τέλος Ακύρωσης Ενεργοποίησης κατά την επιθεώρηση κτιρίου</t>
  </si>
  <si>
    <t>Εφάπαξ Τέλος Ακύρωσης Ενεργοποίησης FTTH σε μη υφιστάμενο BEP/Floor Box (μετά τον προγραμματισμό κατασκευής του BEP/Floor Box)</t>
  </si>
  <si>
    <t>Εφάπαξ κόστος μετάβασης WLR σε Πλήρη Τοπικό Βρόχο</t>
  </si>
  <si>
    <t>Εφάπαξ τέλος άσκοπης απασχόλησης συνεργείου για άρση βλάβης Τοπικού Υποβρόχου υπαιτιότητας ΠΧΤΥ</t>
  </si>
  <si>
    <t>Note: added 03/02/2021</t>
  </si>
  <si>
    <t>Εφάπαξ Τέλος Άσκοπης Μετάβασης συνεργείου σε συνδυαστική επίσκεψη για άρση βλάβης/μη αποδοχή Τοπικού Υποβρόχου υπαιτιότητας Παρόχου σε συνδυασμό με αλλαγή ορίου</t>
  </si>
  <si>
    <t>Note: added 18/09/2020</t>
  </si>
  <si>
    <t>Μελέτες &amp; Εργασίες Μηχανικού</t>
  </si>
  <si>
    <t xml:space="preserve">Τέλος Σύνδεσης Καλωδίου 96 Οπτικών Ινών σε χώρο συνεγκατάστασης σε Α/Κ ΟΤΕ </t>
  </si>
  <si>
    <t>KOI 96 OI</t>
  </si>
  <si>
    <t>Τέλος Εκπόνησης Τεχνικής Προμελέτης για Παροχή Πρόσβασης σε Σωληνώσεις/Αγωγούς ΟΤΕ</t>
  </si>
  <si>
    <t>Συντελεστής Προσαύξησης Υπερωριακής Απασχόλησης</t>
  </si>
  <si>
    <t>Τέλος Επίβλεψης για Παροχή Πρόσβασης &amp; Επιδιόρθωση Βλάβης σε Αγωγούς &amp; Σωληνώσεις ΟΤΕ ανά επιπλέον ώρα επίβλεψης (εκτός ωραρίου εργασίμων ημερών)</t>
  </si>
  <si>
    <t>Τέλος Επίβλεψης για Παροχή Πρόσβασης &amp; Επιδιόρθωση Βλάβης σε Αγωγούς &amp; Σωληνώσεις ΟΤΕ ανά ημέρα (εντός τακτικού ωραρίου εργασίμων ημερών)</t>
  </si>
  <si>
    <t>Τέλος Εκπόνησης Τεχνικής Προμελέτης για Παροχή Ζεύγους/Ζευγών Σκοτεινής Ίνας</t>
  </si>
  <si>
    <t>ΠΡΟΣΒΑΣΗ ΣΕ ΣΩΛΗΝΩΣΕΙΣ / ΠΑΡΟΧΗ ΣΚΟΤΕΙΝΗΣ ΙΝΑΣ</t>
  </si>
  <si>
    <t>Συντελεστής Προσαύξησης Εξαιρέσιμης Απασχόλησης</t>
  </si>
  <si>
    <t>Τέλος Συνοδείας/Επιστασίας Πρόσβασης σε Σύμμικτη Συνεγκατάσταση  (ανά ώρα) - Κυριακές &amp; Αργίες</t>
  </si>
  <si>
    <t>Συντελεστής Προσαύξησης Νυχτερινής Απασχόλησης</t>
  </si>
  <si>
    <t>Τέλος Συνοδείας/Επιστασίας Πρόσβασης σε Σύμμικτη Συνεγκατάσταση  (ανά ώρα) - Νυχτερινού ωραρίου εργασίμων ημερών</t>
  </si>
  <si>
    <t>Τέλος Συνοδείας/Επιστασίας Πρόσβασης σε Σύμμικτη Συνεγκατάσταση  (ανά ώρα) - εκτός τακτικού ωραρίου εργασίμων ημερών</t>
  </si>
  <si>
    <t>Τέλος Συνοδείας/Επιστασίας Πρόσβασης σε Σύμμικτη Συνεγκατάσταση  (ανά επίσκεψη) - εντός τακτικού ωραρίου εργασίμων ημερών</t>
  </si>
  <si>
    <t>Τέλος Αναβάθμισης &amp; Διορθωτικής Συντήρησης Εικονικής Συνεγκατάστασης - ανά επίσκεψη</t>
  </si>
  <si>
    <t>Εφάπαξ Τέλος Εκπόνησης Τεχνικής Προμελέτης Εικονικής Συνεγκατάστασης</t>
  </si>
  <si>
    <t>Εφάπαξ Τέλος Εκπόνησης Τεχνικής Προμελέτης Σύμμικτης Συνεγκατάστασης</t>
  </si>
  <si>
    <t>Αναλογία  Κόστους 100"</t>
  </si>
  <si>
    <t>Τέλος Σύνδεσης Εσωτερικού Συνδετικού Καλωδίου (ΕΣΚ) και Οριολωρίδας 100 ζευγών</t>
  </si>
  <si>
    <t>ΣΥΜΜΙΚΤΗ (ΣΣ) - ΕΙΚΟΝΙΚΗ ΣΥΝΕΓΚΑΤΑΣΤΑΣΗ (ΕΣ)</t>
  </si>
  <si>
    <t>Τέλος Προϋπολογιστικής Μελέτης Ειδικών Εργασιών (Σύμπτυξης ή Διαίρεσης ΤΚΜ)</t>
  </si>
  <si>
    <t>Τέλος Σύμπτυξης ΤΚΜ</t>
  </si>
  <si>
    <t>Τέλος αντικατάστασης ΤΚΜ</t>
  </si>
  <si>
    <t>Τέλος Άσκοπης Μετάβασης Συνεργείου για παράδοση Υπηρεσιών</t>
  </si>
  <si>
    <t>Τέλος εγκατάστασης ρεγκλέτας ανά ΤΚΜ</t>
  </si>
  <si>
    <t>Τέλος Επίβλεψης για την όδευση &amp; τον τερματισμό του ΕΞΣΚ ΤοΥΒ στον ΤΚΜ ανά ΤΚΜ/ημέρα</t>
  </si>
  <si>
    <t>Εφάπαξ Τέλος για τη Μελέτη Όδευσης / Αυτοψία ανά ΤΚΜ</t>
  </si>
  <si>
    <t>Τέλος διερεύνησης τεχνικής λύσης ανά ΤΚΜ</t>
  </si>
  <si>
    <t xml:space="preserve">Αιτήματα ΑΣ-ΤοΥΒ στα πλαίσια Vectoring/Μεμονωμένα Αιτήματα Χωρίς Κατασκευή Φρεατίου Εφάπαξ </t>
  </si>
  <si>
    <t>Εφάπαξ Τέλος Ανακατασκευής 100 Ζευγών ΕΣΚΤ σε σύνδεσμο εντός ΦΥΠ (μούφα)</t>
  </si>
  <si>
    <t>Εφάπαξ Τέλος Ανακατασκευής 50 Ζευγών ΕΣΚΤ σε σύνδεσμο εντός ΦΥΠ (μούφα)</t>
  </si>
  <si>
    <t>Τέλος Επίσκεψης Συνεργείου σε σύνδεσμο (μούφα) για Διαπίστωση Βλάβης Υπαιτιότητας Παρόχου</t>
  </si>
  <si>
    <t>Τέλος Άσκοπης Μετάβασης Συνεργείου για παράδοση Υπηρεσιών ΕΣΚΤ</t>
  </si>
  <si>
    <t>Εφάπαξ Τέλος Ενεργοποίησης Ζευγών (ΕΣΚΤ) Τοπικού Υποβρόχου</t>
  </si>
  <si>
    <t>Συντελεστής εμπορικής χρήσης</t>
  </si>
  <si>
    <t>Tέλος Σύνδεσης Καλωδίου Τερματισμού (ΣΚΤ) Τοπικού ΥποΒρόχου 10 - 50 ζευγών</t>
  </si>
  <si>
    <t>Εφάπαξ Tέλος Μελέτης - Αυτοψίας Κατασκευής ΕΣΚΤ-Φρεατίου Παρόχων για ΑΣ-ΤοΥΒ</t>
  </si>
  <si>
    <t>Εφάπαξ Τέλος Μελέτης Εφικτότητας για ΑΣ-ΤοΥΒ</t>
  </si>
  <si>
    <t xml:space="preserve">Μεμονωμένα Αιτήματα ΑΣ-ΤοΥΒ </t>
  </si>
  <si>
    <t xml:space="preserve">Απομακρυσμένη Συνεγκατάσταση για παροχή υποβρόχου </t>
  </si>
  <si>
    <t>Μελέτη Αυτοψίας Κατασκευής ΕΣΚΤ-ΦΡΕΑΤΙΟΥ Παρόχων για Α/Κ Μέχρι 5000</t>
  </si>
  <si>
    <t>Εφάπαξ Τέλος Ανακατασκευής 800 Ζευγών ΕΣΚΤ σε σύνδεσμο εντός ΦΥΠ (μούφα)</t>
  </si>
  <si>
    <t>Εφάπαξ Τέλος Ανακατασκευής 600 Ζευγών ΕΣΚΤ σε σύνδεσμο εντός ΦΥΠ (μούφα)</t>
  </si>
  <si>
    <t>Εφάπαξ Τέλος Ανακατασκευής 400 Ζευγών ΕΣΚΤ σε σύνδεσμο εντός ΦΥΠ (μούφα)</t>
  </si>
  <si>
    <t>Εφάπαξ Τέλος Ανακατασκευής 200 Ζευγών ΕΣΚΤ σε σύνδεσμο εντός ΦΥΠ (μούφα)</t>
  </si>
  <si>
    <t>Εφάπαξ Τέλος Όδευσης &amp; Ζεύξης Φ.Υ.Τ.Π. με Γ.Κ.Ο. (Α/Κ μέχρι 5000 Συνδρομητές) 800 Ζευγών</t>
  </si>
  <si>
    <t>Εφάπαξ Τέλος Όδευσης &amp; Ζεύξης Φ.Υ.Τ.Π. με Γ.Κ.Ο. (Α/Κ μέχρι 5000 Συνδρομητές) 600 Ζευγών</t>
  </si>
  <si>
    <t>Εφάπαξ Τέλος Όδευσης &amp; Ζεύξης Φ.Υ.Τ.Π. με Γ.Κ.Ο. (Α/Κ μέχρι 5000 Συνδρομητές) 400 Ζευγών</t>
  </si>
  <si>
    <t>Εφάπαξ Τέλος Όδευσης &amp; Ζεύξης Φ.Υ.Τ.Π. με Γ.Κ.Ο. (Α/Κ μέχρι 5000 Συνδρομητές) 200 Ζευγών</t>
  </si>
  <si>
    <t>Εφάπαξ Τέλος Κατασκευής &amp; Ζεύξης Φ.Υ.Τ.Π. με Γ.Κ.Ο. (Α/Κ μέχρι 5000 Συνδρομητές) 800 Ζευγών</t>
  </si>
  <si>
    <t>Εφάπαξ Τέλος Κατασκευής &amp; Ζεύξης Φ.Υ.Τ.Π. με Γ.Κ.Ο. (Α/Κ μέχρι 5000 Συνδρομητές) 600 Ζευγών</t>
  </si>
  <si>
    <t>Εφάπαξ Τέλος Κατασκευής &amp; Ζεύξης Φ.Υ.Τ.Π. με Γ.Κ.Ο. (Α/Κ μέχρι 5000 Συνδρομητές) 400 Ζευγών</t>
  </si>
  <si>
    <t>Εφάπαξ Τέλος Κατασκευής &amp; Ζεύξης Φ.Υ.Τ.Π. με Γ.Κ.Ο. (Α/Κ μέχρι 5000 Συνδρομητές) 200 Ζευγών</t>
  </si>
  <si>
    <t xml:space="preserve">Απομακρυσμένη Συνεγκατάσταση σε Α/Κ με λιγότερους από 5000 συνδρομητές </t>
  </si>
  <si>
    <t>Εφάπαξ Τέλος Ανακατασκευής 1200 Ζευγών ΕΣΚΤ σε σύνδεσμο εντός ΦΥΠ (μούφα)</t>
  </si>
  <si>
    <t>Εφάπαξ Τέλος Ανακατασκευής 1000 Ζευγών ΕΣΚΤ σε σύνδεσμο εντός ΦΥΠ (μούφα)</t>
  </si>
  <si>
    <t>Εφάπαξ Τέλος Σύνδεσης 1200 Ζευγών ΕΣΚΤ σε σύνδεσμο εντός ΦΥΠ (μούφα)</t>
  </si>
  <si>
    <t>Εφάπαξ Τέλος Σύνδεσης 1000 Ζευγών ΕΣΚΤ σε σύνδεσμο εντός ΦΥΠ (μούφα)</t>
  </si>
  <si>
    <t>Εφάπαξ Τέλος Σύνδεσης 800 Ζευγών ΕΣΚΤ σε σύνδεσμο εντός ΦΥΠ (μούφα)</t>
  </si>
  <si>
    <t>Εφάπαξ Τέλος Σύνδεσης 600 Ζευγών ΕΣΚΤ σε σύνδεσμο εντός ΦΥΠ (μούφα)</t>
  </si>
  <si>
    <t>Εφάπαξ Τέλος Σύνδεσης 400 Ζευγών ΕΣΚΤ σε σύνδεσμο εντός ΦΥΠ (μούφα)</t>
  </si>
  <si>
    <t>Εφάπαξ Τέλος Σύνδεσης 200 Ζευγών ΕΣΚΤ σε σύνδεσμο εντός ΦΥΠ (μούφα)</t>
  </si>
  <si>
    <t>Εφάπαξ τέλος εγκατάστασης ΕΣΚΤ 200 Ζευγών σε ΦΥΠ</t>
  </si>
  <si>
    <t xml:space="preserve">Απομακρυσμένη Συνεγκατάσταση σε Α/Κ με περισσότερους από 5000 συνδρομητές </t>
  </si>
  <si>
    <t>Μ.Ο. Ικριωμάτων</t>
  </si>
  <si>
    <t>Εφάπαξ Τέλος Σύνδεσης ΕΗΖ ανά ικρίωμα</t>
  </si>
  <si>
    <t>Σύνδεση KOI σε χώρο Συνεγκατάστασης</t>
  </si>
  <si>
    <t>Εφάπαξ τέλος άσκοπης Μετάβασης συνεργείου σε Σύνδεσμο για διαπίστωση βλάβης ΚΟΙ υπαιτιότητας Παρόχου</t>
  </si>
  <si>
    <t>Τέλος Άσκοπης Μετάβασης Συνεργείου για παράδοση Υπηρεσιών ΚΟΙ</t>
  </si>
  <si>
    <t>Τέλος ζεύξης ζεύγους ΚΟΙ Συνεγκατάστασης (Φυσική − Σύμμικτη − Εικονική) σε ΦΥΠ ζευγών 5−6”</t>
  </si>
  <si>
    <t>Τέλος ζεύξης ζεύγους ΚΟΙ Συνεγκατάστασης (Φυσική − Σύμμικτη − Εικονική) σε ΦΥΠ ζευγών 3−4”</t>
  </si>
  <si>
    <t>Τέλος ζεύξης ζεύγους ΚΟΙ Συνεγκατάστασης (Φυσική − Σύμμικτη − Εικονική) σε ΦΥΠ ζευγών 1−2”</t>
  </si>
  <si>
    <t>Εφάπαξ Τέλος Εγκατάστασης ενός (1) ζεύγους ΚΟΙ Συνεγκατάστασης (Φυσική – Σύμμικτη - Εικονική) σε ΦΥΠ</t>
  </si>
  <si>
    <t>Τέλος Συνοδείας/Επιστασίας σε Φυσική Συνεγκατάσταση (ανά ώρα) - εκτός τακτικού ωραρίου εργασίμων ημερών</t>
  </si>
  <si>
    <t>Τέλος Συνοδείας/Επιστασίας σε Φυσική Συνεγκατάσταση (ανά επίσκεψη) - εντός τακτικού ωραρίου εργασίμων ημερών</t>
  </si>
  <si>
    <t>Τέλος Χωροθέτησης και Επίβλεψης για Backhaul ΦΣ Καμπίνας με ίδια μέσα (επιπλέον κόστος ανά ώρα εκτός τακτικού ωραρίου εργασίμων ημερών)</t>
  </si>
  <si>
    <t>Τέλος Χωροθέτησης και Επίβλεψης για Backhaul ΦΣ Καμπίνας με ίδια μέσα ανά ημέρα (εντός ωραρίου)</t>
  </si>
  <si>
    <t>Εφάπαξ Τέλος Επίβλεψης - Επιστασίας για κατασκευή ΦΣ Καμπίνας σε Προαύλιο χώρο Α/Κ ΟΤΕ (επιπλέον κόστος ανά ώρα εκτός τακτικού ωραρίου εργασίμων ημερών)</t>
  </si>
  <si>
    <t>Εφάπαξ Τέλος Επίβλεψης - Επιστασίας για κατασκευή ΦΣ Καμπίνας σε Προαύλιο χώρο Α/Κ ΟΤΕ ανά ημέρα (εντός ωραρίου)</t>
  </si>
  <si>
    <t>Εφάπαξ Τέλος Εκπόνησης Τεχνικής Προμελέτης ΦΣ Καμπίνας σε Προαύλιο χώρο Α/Κ ΟΤΕ</t>
  </si>
  <si>
    <t>Εφάπαξ Τέλος Εγκατάστασης &amp; Ζεύξης Ε.Σ.Κ.Τ. Καμπίνας σε Προαύλιο χώρο Α/Κ ΟΤΕ με Γ.Κ.Ο. 1200’’ ζεύγη</t>
  </si>
  <si>
    <t>Εφάπαξ Τέλος Εγκατάστασης &amp; Ζεύξης Ε.Σ.Κ.Τ. Καμπίνας σε Προαύλιο χώρο Α/Κ ΟΤΕ με Γ.Κ.Ο. 1000’’ ζεύγη</t>
  </si>
  <si>
    <t>Εφάπαξ Τέλος Εγκατάστασης &amp; Ζεύξης Ε.Σ.Κ.Τ. Καμπίνας σε Προαύλιο χώρο Α/Κ ΟΤΕ με Γ.Κ.Ο. 800’’ ζεύγη</t>
  </si>
  <si>
    <t>Εφάπαξ Τέλος Εγκατάστασης &amp; Ζεύξης Ε.Σ.Κ.Τ. Καμπίνας σε Προαύλιο χώρο Α/Κ ΟΤΕ με Γ.Κ.Ο. 600’’ ζεύγη</t>
  </si>
  <si>
    <t>Εφάπαξ Τέλος Εγκατάστασης &amp; Ζεύξης Ε.Σ.Κ.Τ. Καμπίνας σε Προαύλιο χώρο Α/Κ ΟΤΕ με Γ.Κ.Ο. 400’’ ζεύγη</t>
  </si>
  <si>
    <t>Εφάπαξ Τέλος Εγκατάστασης &amp; Ζεύξης Ε.Σ.Κ.Τ. Καμπίνας σε Προαύλιο χώρο Α/Κ ΟΤΕ με Γ.Κ.Ο. 200’’ ζεύγη</t>
  </si>
  <si>
    <t>Περιέχει κόστη αεροπορικου εισητηρίου και διαμονής</t>
  </si>
  <si>
    <t>Τέλος Παράδοσης Ικριωμάτων μετά από Επαύξηση / Μείωση σε Χώρο ΦΣ εκτός Έδρας</t>
  </si>
  <si>
    <t>Τέλος Παράδοσης Ικριωμάτων μετά από Επαύξηση / Μείωση σε Χώρο ΦΣ εντός Έδρας</t>
  </si>
  <si>
    <t>Τέλος σύνδεσης Εσωτερικού Συνδετικού Καλωδίου (ΕΣΚ) και Οριολωρίδας 100 ζευγών</t>
  </si>
  <si>
    <t>Τέλος Παράδοσης χώρου Φυσικής Συνεγκατάστασης ανά ΑΚ λοιπής Ελλάδας</t>
  </si>
  <si>
    <t>Τέλος Παράδοσης χώρου Φυσικής Συνεγκατάστασης ανά ΑΚ εντός Αττικής</t>
  </si>
  <si>
    <t>50% του Τέλος Εκπόνησης Τεχνικής Προμελέτης ΦΣ ανά Πάροχο</t>
  </si>
  <si>
    <t>Τέλος ακύρωσης Εκπόνησης Τεχνικής Προμελέτης ΦΣ ανά Πάροχο</t>
  </si>
  <si>
    <t>Τέλος Εκπόνησης Τεχνικής Προμελέτης ΦΣ ανά Πάροχο</t>
  </si>
  <si>
    <t>Φυσική Συνεγκατάσταση</t>
  </si>
  <si>
    <t>Τέλος Συνοδείας για Ασυρματικό Backhaul (ανά ώρα) εκτός τακτικού ωραρίου εργάσιμων ημερών</t>
  </si>
  <si>
    <t>Τέλος Συνοδείας για Ασυρματικό Backhaul ανά ημέρα (εντός τακτικού ωραρίου εργάσιμων ημερών)</t>
  </si>
  <si>
    <t>Τέλος Επίβλεψης - Επιστασίας για κατασκευή Ασυρματικού Backhaul (επιπλέον κόστος ανά ώρα εκτός τακτικού ωραρίου εργασίμων ημερών)</t>
  </si>
  <si>
    <t>Εφάπαξ Τέλος Επίβλεψης - Επιστασίας για κατασκευή Ασυρματικού Backhaul ανά ημέρα (εντός τακτικού ωραρίου εργάσιμων ημερών)</t>
  </si>
  <si>
    <t>Τέλος Εκπόνησης Τεχνικής Προμελέτης για την παροχή Ασυρματικού Backhaul σε ταράτσα Α/Κ ΟΤΕ</t>
  </si>
  <si>
    <t>Ασυρματικό Backhaul</t>
  </si>
  <si>
    <t>50% του αντίστοιχου
τέλους σύνδεσης</t>
  </si>
  <si>
    <t>Τέλος μεταφοράς Ο.Κ.ΣΥ.Α./ΣΥ.ΜΕ.Φ.Σ. με χρήση ίδιου φορέα</t>
  </si>
  <si>
    <t>50% του αντίστοιχου 
τέλους 
σύνδεσης/μετάβασης</t>
  </si>
  <si>
    <t>Τέλος Ακύρωσης Αίτησης Σύνδεσης Ο.ΚΣ.Υ.Α./ΣΥ.ΜΕ.Φ.Σ.</t>
  </si>
  <si>
    <t>Τέλος Άσκοπης Απασχόλησης Συνεργείου για Άρση βλάβης Ο.Κ.ΣΥ.Α./ΣΥ.ΜΕ.Φ.Σ υπαιτιότητας Παρόχου</t>
  </si>
  <si>
    <t>Τέλος Άσκοπης Μετάβασης Συνεργείου για Άρση βλάβης Ο.Κ.ΣΥ.Α./ΣΥ.ΜΕ.Φ.Σ υπαιτιότητας Παρόχου</t>
  </si>
  <si>
    <t xml:space="preserve">Τέλος αλλαγής ταχύτητας Ο.Κ.ΣΥ.Α./ΣΥ.ΜΕ.Φ.Σ </t>
  </si>
  <si>
    <t>Ο.Κ.ΣΥ.Α /ΣΥ.ΜΕΦ.Σ. Δευτερεύοντα Τέλη</t>
  </si>
  <si>
    <t xml:space="preserve">Τέλος Μετάβασης από Ο.Κ.ΣΥ.Α. [OLO-DSLAM-ΤΟΠ] σε ΣΥ.ΜΕ.Φ.Σ [DSLAM-ΤΟΠ] </t>
  </si>
  <si>
    <t>Τέλος Μετάβασης από ΣΥ.ΜΕ.Φ.Σ [DSLAM-ΤΟΠ] σε Ο.Κ.ΣΥ.Α. [OLO-DSLAM-ΤΟΠ]</t>
  </si>
  <si>
    <t xml:space="preserve">Τέλος Μετάβασης από Ο.Κ.ΣΥ.Α. [OLO-BRAS] σε ΣΥ.ΜΕ.Φ.Σ [BRAS] </t>
  </si>
  <si>
    <t>Τέλος Μετάβασης από ΣΥ.ΜΕ.Φ.Σ. [BRAS] σε Ο.Κ.ΣΥ.Α [OLO-BRAS]</t>
  </si>
  <si>
    <t xml:space="preserve">Τέλος Μετάβασης από Ο.Κ.ΣΥ.Α. [OLO-DSLAM-ΤΟΠ] σε Ο.Κ.ΣΥ.Α [ΦΥΠ-DSLAM-ΤΟΠ] Κόστος ενεργοποίησης </t>
  </si>
  <si>
    <t>Αναλογία  Κόστους Χρήσης ΟΙ &amp; ΜΕΣΟΣ ΟΡΟΣ ΠΩΛΗΜΕΝΩΝ</t>
  </si>
  <si>
    <t xml:space="preserve">Τέλος Μετάβασης από Ο.Κ.ΣΥ.Α. [OLO-DSLAM-ΤΟΠ] σε Ο.Κ.ΣΥ.Α [ΦΥΠ-DSLAM-ΤΟΠ] Κόστος πρόσβασης </t>
  </si>
  <si>
    <t xml:space="preserve">Τέλος Μετάβασης από Ο.Κ.ΣΥ.Α. [OLO-BRAS] σε Ο.Κ.ΣΥ.Α [ΦΥΠ-BRAS] Κόστος ενεργοποίησης </t>
  </si>
  <si>
    <t xml:space="preserve">Τέλος Μετάβασης από Ο.Κ.ΣΥ.Α. [OLO-BRAS] σε Ο.Κ.ΣΥ.Α [ΦΥΠ-BRAS] Κόστος πρόσβασης </t>
  </si>
  <si>
    <t>Τέλος Μετάβασης από Ο.Κ.ΣΥ.Α. [ΦΥΠ-DSLAM-ΤΟΠ] σε Ο.Κ.ΣΥ.Α [OLO-DSLAM-ΤΟΠ]</t>
  </si>
  <si>
    <t>Τέλος Μετάβασης από Ο.Κ.ΣΥ.Α. [ΦΥΠ-BRAS] σε Ο.Κ.ΣΥ.Α [OLO-BRAS]</t>
  </si>
  <si>
    <t xml:space="preserve">Ο.Κ.ΣΥ.Α /ΣΥ.ΜΕΦ.Σ. Μεταβάσεις </t>
  </si>
  <si>
    <t>Εφάπαξ τέλος Σύνδεσης/Μεταφοράς ΣΥ.ΜΕ.Φ.Σ. [DSLAM-Τοπική]</t>
  </si>
  <si>
    <t>Εφάπαξ τέλος Ενεργοποίησης Ο.Κ.ΣΥ.Α [ΑΣ-DSLAM-Τοπική]</t>
  </si>
  <si>
    <t>Εφάπαξ τέλος Πρόσβασης Ο.Κ.ΣΥ.Α [ΑΣ-DSLAM-Τοπική]</t>
  </si>
  <si>
    <t>Εφάπαξ τέλος Σύνδεσης/Μεταφοράς Ο.Κ.ΣΥ.Α [OLO-DSLAM-Τοπική]</t>
  </si>
  <si>
    <t xml:space="preserve">Ο.Κ.ΣΥ.Α./ΣΥ.ΜΕ.Φ.Σ. DSLAM ΤΟΠΙΚΗ </t>
  </si>
  <si>
    <t>Εφάπαξ Τέλος Σύνδεσης/Μεταφοράς ΣΥ.ΜΕ.Φ.Σ. [BRAS-Τοπική]</t>
  </si>
  <si>
    <t>Εφάπαξ τέλος Ενεργοποίησης Ο.Κ.ΣΥ.Α [ΦΥΠ-BRAS-Τοπική]</t>
  </si>
  <si>
    <t>Εφάπαξ τέλος Πρόσβασης Ο.Κ.ΣΥ.Α [ΦΥΠ-BRAS-Τοπική]</t>
  </si>
  <si>
    <t>Εφάπαξ Τέλος Σύνδεσης/Μεταφοράς Ο.Κ.ΣΥ.Α [OLO-BRAS-Τοπική]</t>
  </si>
  <si>
    <t xml:space="preserve">Ο.Κ.ΣΥ.Α./ΣΥ.ΜΕ.Φ.Σ. BRAS ΤΟΠΙΚΗ </t>
  </si>
  <si>
    <t>Εφάπαξ Τέλος Σύνδεσης/Μεταφοράς ΣΥ.ΜΕ.Φ.Σ. [BRAS-Περιφερειακή]</t>
  </si>
  <si>
    <t>Εφάπαξ τέλος Ενεργοποίησης Ο.Κ.ΣΥ.Α [ΦΥΠ-BRAS-Περιφερειακή]</t>
  </si>
  <si>
    <t>Εφάπαξ τέλος Πρόσβασης Ο.Κ.ΣΥ.Α [ΦΥΠ-BRAS-Περιφερειακή]</t>
  </si>
  <si>
    <t>Εφάπαξ Τέλος Σύνδεσης/Μεταφοράς Ο.Κ.ΣΥ.Α [OLO-BRAS-Περιφερειακή]</t>
  </si>
  <si>
    <t xml:space="preserve">Ο.Κ.ΣΥ.Α./ΣΥ.ΜΕ.Φ.Σ. BRAS ΠΕΡΙΦΕΡΕΙΑΚΗ </t>
  </si>
  <si>
    <t>Εφάπαξ τέλος Σύνδεσης/Μεταφοράς ΣΥ.ΜΕ.Φ.Σ. [BRAS-ΕΘΝIKH]</t>
  </si>
  <si>
    <t>Εφάπαξ τέλος Ενεργοποίησης Ο.Κ.ΣΥ.Α [ΦΥΠ-BRAS-ΕΘΝΙΚΗ]</t>
  </si>
  <si>
    <t>Εφάπαξ τέλος Πρόσβασης Ο.Κ.ΣΥ.Α [ΦΥΠ-BRAS-ΕΘΝΙΚΗ]</t>
  </si>
  <si>
    <t>Εφάπαξ τέλος Σύνδεσης/Μεταφοράς Ο.Κ.ΣΥ.Α [OLO-BRAS-ΕΘΝΙΚΗ]</t>
  </si>
  <si>
    <t xml:space="preserve">Ο.Κ.ΣΥ.Α./ΣΥ.ΜΕ.Φ.Σ. BRAS ΕΘΝΙΚΗ </t>
  </si>
  <si>
    <t>Υπηρεσίες Ο.Κ.ΣΥ.Α – ΣΥ.ΜΕ.Φ.Σ.</t>
  </si>
  <si>
    <t>Πολλαπλασιαστής συνολικού κόστους</t>
  </si>
  <si>
    <t>Πολλαπλασιαστής βασικών εργασιών</t>
  </si>
  <si>
    <t>Σχόλια</t>
  </si>
  <si>
    <t>Μ.Ο. Πωλημένων Καλωδίων 100" (80%)</t>
  </si>
  <si>
    <t>Μ.Ο. παρόχων ανα ΦΣ</t>
  </si>
  <si>
    <t>Μ.Ο. οπτικών ινών ανα φρεάτιο</t>
  </si>
  <si>
    <t xml:space="preserve">Μ.Ο. ικριωμάτων </t>
  </si>
  <si>
    <t>Μ.Ο. οπτικών ινών ανά καλώδιο</t>
  </si>
  <si>
    <t>Αριθμός Συνδέσεων για πρόσβαση ΟΚΣΥ/ΟΚΣΥΑ</t>
  </si>
  <si>
    <t>Αφορά Μ.Ο Παρόχων ανά ΦΣ</t>
  </si>
  <si>
    <t>Προς τον Αριθμό Συνδέσεων για αρχική εγκατάσταση FTTH &amp; FTTB</t>
  </si>
  <si>
    <t>Εφάπαξ Τέλος Απόρριψης Τεχνικής Προμελέτης SVO</t>
  </si>
  <si>
    <t>Εφάπαξ Τέλος Μεταβολής Χωρητικότητας Συμμετρικής Εικονικής Οπτικής Πρόσβασης SVO</t>
  </si>
  <si>
    <t>Εφάπαξ Τέλος Μεταβολής Χωρητικότητας Συμμετρικής Πρόσβασης Χαλκού SVC με ενεργοποίηση και δεύτερου φορέα</t>
  </si>
  <si>
    <t>Εφάπαξ τέλος Ενεργοποίησης Συμμετρικής Εικονικής Οπτικής Πρόσβασης SVO</t>
  </si>
  <si>
    <t>Εφάπαξ Τέλος Ενεργοποίησης Συμμετρικής Πρόσβασης Χαλκού SVC 2 ζεύγη</t>
  </si>
  <si>
    <t>Εφάπαξ Τέλος Ενεργοποίησης Συμμετρικής Πρόσβασης Χαλκού SVC 1 ζεύγος</t>
  </si>
  <si>
    <t>Υπηρεσίες L2 WAP (SVC. SVO)</t>
  </si>
  <si>
    <t>Εφάπαξ Τέλος Μεταβολής Χωρητικότητας Συμμετρικής Πρόσβασης Χαλκού SVC. με χρήση υφιστάμενων φορέων</t>
  </si>
  <si>
    <t>Αδρανείς Γραμμές</t>
  </si>
  <si>
    <t>Εφάπαξ τέλος σύνδεσης Ανενεργού Τοπικού Βρόχου με χρήση αδρανούς γραμμής.</t>
  </si>
  <si>
    <t>Εφάπαξ Τέλος Παροχής VPU Light σε μη υφιστάμενο συνδρομητή με χρήση αδρανούς γραμμής από ΑΚ</t>
  </si>
  <si>
    <t>Εφάπαξ Τέλος Παροχής VPU Light σε μη υφιστάμενο συνδρομητή με χρήση αδρανούς γραμμής από KV χωρίς μετάβαση τεχνικού.</t>
  </si>
  <si>
    <t>Εφάπαξ Τέλος Παροχής VPU Light σε μη υφιστάμενο συνδρομητή με χρήση αδρανούς γραμμής από KV με μετάβαση τεχνικού.</t>
  </si>
  <si>
    <t>Εφάπαξ Τέλος Αποσύνδεσης VPU Light χωρίς μετάβαση τεχνικού.</t>
  </si>
  <si>
    <r>
      <t xml:space="preserve">Τέλος αποτύπωσης δικτύου συνεχών διαδρομών σωληνώσεων ανά Α/Κ </t>
    </r>
    <r>
      <rPr>
        <sz val="12"/>
        <color rgb="FF002060"/>
        <rFont val="Calibri"/>
        <family val="2"/>
        <charset val="161"/>
        <scheme val="minor"/>
      </rPr>
      <t>(στα πλαίσια Vectoring)</t>
    </r>
  </si>
  <si>
    <t>Τέλος Επικαιροποίησης Διαθεσιμότητας Υπηρεσίας Σκοτεινής Ίνας ανά διαδρομή</t>
  </si>
  <si>
    <t>Τέλος Εκπόνησης Μελέτης Τεχνικής Εφικτότητας για Παροχή Σκοτεινής Ίνας ανά διαδρομή</t>
  </si>
  <si>
    <t>Τέλος Εγκατάστασης Καλωδίου Σκοτεινής Ίνας σε φρεάτιο πλησίον Υπαίθριας Καμπίνας</t>
  </si>
  <si>
    <t>Τέλος Σύνδεσης Καλωδίου Σκοτεινής Ίνας μεταξύ Υπαίθριας Καμπίνας – Κτιρίου/υπαίθριου οπτικού κυτίου</t>
  </si>
  <si>
    <t>Τέλος Σύνδεσης Καλωδίου Σκοτεινής Ίνας μεταξύ Υπαίθριας Καμπίνας – υπαίθριου οπτικού κυτίου επί στύλου</t>
  </si>
  <si>
    <t>Τέλος άσκοπης μετάβασης συνεργείου ΟΤΕ για παράδοση σκοτεινής ίνας</t>
  </si>
  <si>
    <t>Τέλος άσκοπης μετάβασης συνεργείου ΟΤΕ για άρση βλάβης σκοτεινής ίνας</t>
  </si>
  <si>
    <t>Πρόσβαση σε αγωγούς/σωληνώσεις στο δίκτυο χαλκού του ΟΤΕ</t>
  </si>
  <si>
    <t>ΠΡΟΣΒΑΣΗ ΣΕ ΣΩΛΗΝΩΣΕΙΣ</t>
  </si>
  <si>
    <t>Τέλος Επίβλεψης για Παροχή Πρόσβασης σε Αγωγούς &amp; Σωληνώσεις ΟΤΕ ανά ημέρα (εντός τακτικού ωραρίου εργάσιμων ημερών)</t>
  </si>
  <si>
    <t>Τέλος Επίβλεψης για Παροχή Πρόσβασης σε Αγωγούς &amp; Σωληνώσεις ΟΤΕ ανά επιπλέον ώρα επίβλεψης (εκτός τακτικού ωραρίου εργάσιμων ημερών)</t>
  </si>
  <si>
    <t>Τέλος Εκπόνησης Μελέτης Τεχνικής Εφικτότητας για Παροχή Πρόσβασης σε Σωληνώσεις/Αγωγούς ΟΤΕ</t>
  </si>
  <si>
    <t>Τέλος Άσκοπης Μετάβασης Συνεργείου OTE για πρόσβαση Τ.Π. σε Αγωγούς/Σωληνώσεις ΟΤΕ</t>
  </si>
  <si>
    <t>Τέλος Άσκοπης Μετάβασης Συνεργείου OTE για Παράδοση Αγωγών/Σωληνώσεων ΟΤΕ</t>
  </si>
  <si>
    <t>Τέλος Άσκοπης Μετάβασης Συνεργείου OTE για Άρση βλάβης Αγωγών/Σωληνώσεων ΟΤΕ</t>
  </si>
  <si>
    <t>Τέλος Επικαιροποίησης Διαθεσιμότητας Σωληνώσεων/Αγωγών ΟΤΕ</t>
  </si>
  <si>
    <t>Τέλος Μελέτης Τεχνικής Εφικτότητας για Παροχή Πρόσβασης σε Σωληνώσεις/Αγωγούς ΟΤΕ</t>
  </si>
  <si>
    <t>Πρόσβαση σε αγωγούς/σωληνώσεις NGA/FTTC &amp; FTTH δικτύου ΟΤΕ μεταξύ ΑΚ και καμπίνας NGA/FTTC &amp; FTTH</t>
  </si>
  <si>
    <t>ΠΑΡΟΧΗ ΣΚΟΤΕΙΝΗΣ ΙΝΑΣ </t>
  </si>
  <si>
    <t>Παροχή σκοτεινής ίνας μεταξύ ΑΚ – υπαίθριας καμπίνας</t>
  </si>
  <si>
    <t>Τέλος Επικαιροποίησης Διαθεσιμότητας Υπηρεσίας Σκοτεινής Ίνας ανά διαδρομή </t>
  </si>
  <si>
    <t>Τέλος Εκπόνησης μελέτη τεχνικής εφικτότητας για Παροχή Σκοτεινής Ίνας ανά διαδρομή </t>
  </si>
  <si>
    <t>Τέλος Σύνδεσης Καλωδίου Σκοτεινής Ίνας μεταξύ οπτικού Κατανεμητή χώρου ΦΣ και οπτικού κατανεμητή ΑΚ ΟΤΕ</t>
  </si>
  <si>
    <t>Τέλος Σύνδεσης Καλωδίου Σκοτεινής Ίνας  μεταξύ οπτικού κατανεμητή ΑΚ ΟΤΕ και φρεατίου πλησίον καμπίνας (διαδρομή ΑΚ έως Καμπίνα)</t>
  </si>
  <si>
    <t>Τέλος Σύνδεσης Καλωδίου Σκοτεινής Ίνας μεταξύ ΦΥΠ ΟΤΕ και οπτικού κατανεμητή ΑΚ ΟΤΕ</t>
  </si>
  <si>
    <t>Τέλος Σύνδεσης Καλωδίου Σκοτεινής ίνας μεταξύ φρεατίων στη διαδρομή από Α/Κ ΟΤΕ – υπαίθριο κατανεμητή</t>
  </si>
  <si>
    <t>Παροχή σκοτεινής ίνας μεταξύ υπαίθριας καμπίνας FΤΤH– εισόδου κτιρίου</t>
  </si>
  <si>
    <t>ΤΕΡΜΑΤΙΣΜΟΣ ΚΑΛΩΔΙΟΥ ΣΕ ΣΤΥΛΟ ΟΤΕ</t>
  </si>
  <si>
    <t>Ανύψωση καλωδίου σε στύλο (Περιοχές ανάπτυξης δικτύου  FTTH OTE)</t>
  </si>
  <si>
    <t>Τέλος Μελέτης Εφικτότητας στύλου</t>
  </si>
  <si>
    <t>Τέλος Ανύψωσης Καλωδίου και τερματισμού καλωδίου επί στύλου ΟΤΕ (ανά 4 ίνες)</t>
  </si>
  <si>
    <t> Τέλος άσκοπης μετάβασης συνεργείου ΟΤΕ για παράδοση υπηρεσίας</t>
  </si>
  <si>
    <t>Τέλος άσκοπης μετάβασης συνεργείου ΟΤΕ για άρση βλάβης</t>
  </si>
  <si>
    <t>Τέλος Ελέγχου Εγκατάστασης εξοπλισμού Παρόχου σε Στύλους ΟΤΕ (ανά στύλο)</t>
  </si>
  <si>
    <t>Ανύψωση καλωδίου σε στύλο (Λοιπές περιοχές)</t>
  </si>
  <si>
    <t>ΕΓΚΑΤΑΣΤΑΣΗ ΚΑΛΩΔΙΟΥ ΣΕ ΣΤΥΛΟ ΟΤΕ</t>
  </si>
  <si>
    <t>Τέλος Ελέγχου για Παροχή Πρόσβασης σε Στύλους ΟΤΕ - ανά ημέρα</t>
  </si>
  <si>
    <t>Πρόσβαση σε στύλους δικτύου ΟΤΕ</t>
  </si>
  <si>
    <t>ΤΕΡΜΑΤΙΣΜΟΣ/ΕΓΚΑΤΑΣΤΑΣΗ ΚΑΛΩΔΙΟΥ ΣΕ ΣΤΥΛΟ ΟΤΕ</t>
  </si>
  <si>
    <t>Τέλη αποσύνδεσης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</si>
</sst>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theme="1"/>
      <name val="Tahoma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12"/>
      <color rgb="FF00206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12" fillId="0" borderId="0"/>
    <xf numFmtId="0" fontId="15" fillId="0" borderId="0"/>
  </cellStyleXfs>
  <cellXfs count="192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64" fontId="1" fillId="7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9" fontId="1" fillId="6" borderId="1" xfId="2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9" fontId="0" fillId="0" borderId="0" xfId="2" applyFont="1"/>
    <xf numFmtId="9" fontId="0" fillId="0" borderId="1" xfId="2" applyFont="1" applyBorder="1" applyAlignment="1">
      <alignment horizontal="center"/>
    </xf>
    <xf numFmtId="9" fontId="0" fillId="0" borderId="0" xfId="2" applyFont="1" applyAlignment="1">
      <alignment horizontal="center"/>
    </xf>
    <xf numFmtId="9" fontId="1" fillId="6" borderId="1" xfId="2" applyFont="1" applyFill="1" applyBorder="1" applyAlignment="1">
      <alignment horizontal="center" wrapText="1"/>
    </xf>
    <xf numFmtId="9" fontId="1" fillId="6" borderId="1" xfId="2" applyFont="1" applyFill="1" applyBorder="1" applyAlignment="1">
      <alignment horizontal="center" vertical="center"/>
    </xf>
    <xf numFmtId="9" fontId="1" fillId="6" borderId="3" xfId="2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8" fontId="7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2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11" fillId="0" borderId="0" xfId="0" applyFont="1"/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6" borderId="2" xfId="0" applyFont="1" applyFill="1" applyBorder="1" applyAlignment="1">
      <alignment horizontal="center" vertical="center" wrapText="1"/>
    </xf>
    <xf numFmtId="164" fontId="4" fillId="7" borderId="1" xfId="5" applyNumberFormat="1" applyFont="1" applyFill="1" applyBorder="1" applyAlignment="1">
      <alignment horizontal="center" vertical="center"/>
    </xf>
    <xf numFmtId="0" fontId="6" fillId="0" borderId="0" xfId="4"/>
    <xf numFmtId="0" fontId="12" fillId="0" borderId="0" xfId="6"/>
    <xf numFmtId="164" fontId="12" fillId="0" borderId="0" xfId="6" applyNumberFormat="1"/>
    <xf numFmtId="0" fontId="12" fillId="0" borderId="0" xfId="6" applyAlignment="1">
      <alignment horizontal="center"/>
    </xf>
    <xf numFmtId="0" fontId="12" fillId="0" borderId="0" xfId="6" applyAlignment="1">
      <alignment wrapText="1"/>
    </xf>
    <xf numFmtId="0" fontId="13" fillId="0" borderId="1" xfId="6" applyFont="1" applyBorder="1"/>
    <xf numFmtId="0" fontId="12" fillId="0" borderId="6" xfId="6" applyBorder="1"/>
    <xf numFmtId="0" fontId="12" fillId="0" borderId="1" xfId="6" applyBorder="1" applyAlignment="1">
      <alignment horizontal="center" vertical="center"/>
    </xf>
    <xf numFmtId="0" fontId="12" fillId="9" borderId="1" xfId="6" applyFill="1" applyBorder="1" applyAlignment="1">
      <alignment horizontal="center" vertical="center"/>
    </xf>
    <xf numFmtId="164" fontId="12" fillId="0" borderId="1" xfId="6" applyNumberFormat="1" applyBorder="1" applyAlignment="1">
      <alignment horizontal="center" vertical="center" wrapText="1"/>
    </xf>
    <xf numFmtId="164" fontId="3" fillId="4" borderId="1" xfId="6" applyNumberFormat="1" applyFont="1" applyFill="1" applyBorder="1" applyAlignment="1">
      <alignment horizontal="center" vertical="center" wrapText="1"/>
    </xf>
    <xf numFmtId="0" fontId="3" fillId="4" borderId="9" xfId="6" applyFont="1" applyFill="1" applyBorder="1" applyAlignment="1">
      <alignment horizontal="center" vertical="center" wrapText="1"/>
    </xf>
    <xf numFmtId="164" fontId="3" fillId="4" borderId="9" xfId="6" applyNumberFormat="1" applyFont="1" applyFill="1" applyBorder="1" applyAlignment="1">
      <alignment horizontal="center" vertical="center" wrapText="1"/>
    </xf>
    <xf numFmtId="164" fontId="12" fillId="0" borderId="1" xfId="6" applyNumberFormat="1" applyBorder="1" applyAlignment="1">
      <alignment horizontal="center" vertical="center"/>
    </xf>
    <xf numFmtId="0" fontId="12" fillId="0" borderId="1" xfId="6" applyBorder="1"/>
    <xf numFmtId="0" fontId="14" fillId="2" borderId="1" xfId="6" applyFont="1" applyFill="1" applyBorder="1"/>
    <xf numFmtId="0" fontId="15" fillId="2" borderId="6" xfId="7" applyFill="1" applyBorder="1" applyAlignment="1">
      <alignment horizontal="left" vertical="center" wrapText="1"/>
    </xf>
    <xf numFmtId="0" fontId="12" fillId="0" borderId="7" xfId="6" applyBorder="1" applyAlignment="1">
      <alignment horizontal="center" vertical="center" wrapText="1"/>
    </xf>
    <xf numFmtId="164" fontId="12" fillId="0" borderId="10" xfId="6" applyNumberFormat="1" applyBorder="1" applyAlignment="1">
      <alignment horizontal="center" vertical="center" wrapText="1"/>
    </xf>
    <xf numFmtId="0" fontId="12" fillId="0" borderId="10" xfId="6" applyBorder="1" applyAlignment="1">
      <alignment horizontal="center" vertical="center" wrapText="1"/>
    </xf>
    <xf numFmtId="0" fontId="12" fillId="0" borderId="6" xfId="6" applyBorder="1" applyAlignment="1">
      <alignment vertical="center"/>
    </xf>
    <xf numFmtId="0" fontId="15" fillId="9" borderId="6" xfId="7" applyFill="1" applyBorder="1" applyAlignment="1">
      <alignment horizontal="left" vertical="center" wrapText="1"/>
    </xf>
    <xf numFmtId="0" fontId="12" fillId="0" borderId="6" xfId="6" applyBorder="1" applyAlignment="1">
      <alignment horizontal="center" vertical="center" wrapText="1"/>
    </xf>
    <xf numFmtId="0" fontId="12" fillId="2" borderId="1" xfId="6" applyFill="1" applyBorder="1"/>
    <xf numFmtId="0" fontId="12" fillId="2" borderId="6" xfId="6" applyFill="1" applyBorder="1" applyAlignment="1">
      <alignment horizontal="left" vertical="center" wrapText="1"/>
    </xf>
    <xf numFmtId="0" fontId="12" fillId="0" borderId="1" xfId="6" applyBorder="1" applyAlignment="1">
      <alignment horizontal="center" vertical="center" wrapText="1"/>
    </xf>
    <xf numFmtId="0" fontId="12" fillId="2" borderId="1" xfId="6" applyFill="1" applyBorder="1" applyAlignment="1">
      <alignment wrapText="1"/>
    </xf>
    <xf numFmtId="164" fontId="12" fillId="0" borderId="1" xfId="6" applyNumberFormat="1" applyBorder="1"/>
    <xf numFmtId="0" fontId="12" fillId="0" borderId="6" xfId="6" applyBorder="1" applyAlignment="1">
      <alignment horizontal="center" vertical="center"/>
    </xf>
    <xf numFmtId="9" fontId="12" fillId="0" borderId="7" xfId="6" applyNumberFormat="1" applyBorder="1" applyAlignment="1">
      <alignment horizontal="center" vertical="center" wrapText="1"/>
    </xf>
    <xf numFmtId="0" fontId="12" fillId="0" borderId="1" xfId="6" applyBorder="1" applyAlignment="1">
      <alignment wrapText="1"/>
    </xf>
    <xf numFmtId="0" fontId="12" fillId="0" borderId="6" xfId="6" applyBorder="1" applyAlignment="1">
      <alignment wrapText="1"/>
    </xf>
    <xf numFmtId="164" fontId="12" fillId="0" borderId="10" xfId="6" applyNumberFormat="1" applyBorder="1" applyAlignment="1">
      <alignment horizontal="center" vertical="center"/>
    </xf>
    <xf numFmtId="0" fontId="12" fillId="0" borderId="10" xfId="6" applyBorder="1" applyAlignment="1">
      <alignment horizontal="center" vertical="center"/>
    </xf>
    <xf numFmtId="164" fontId="12" fillId="2" borderId="1" xfId="6" applyNumberFormat="1" applyFill="1" applyBorder="1" applyAlignment="1">
      <alignment horizontal="center" vertical="center" wrapText="1"/>
    </xf>
    <xf numFmtId="0" fontId="14" fillId="2" borderId="6" xfId="6" applyFont="1" applyFill="1" applyBorder="1" applyAlignment="1">
      <alignment horizontal="left" vertical="center" wrapText="1"/>
    </xf>
    <xf numFmtId="0" fontId="3" fillId="4" borderId="9" xfId="6" applyFont="1" applyFill="1" applyBorder="1" applyAlignment="1">
      <alignment horizontal="right" vertical="center" wrapText="1"/>
    </xf>
    <xf numFmtId="0" fontId="4" fillId="7" borderId="1" xfId="6" applyFont="1" applyFill="1" applyBorder="1" applyAlignment="1">
      <alignment horizontal="center" vertical="center" wrapText="1"/>
    </xf>
    <xf numFmtId="164" fontId="1" fillId="7" borderId="3" xfId="6" applyNumberFormat="1" applyFont="1" applyFill="1" applyBorder="1" applyAlignment="1">
      <alignment horizontal="center" vertical="center" wrapText="1"/>
    </xf>
    <xf numFmtId="0" fontId="1" fillId="6" borderId="8" xfId="6" applyFont="1" applyFill="1" applyBorder="1" applyAlignment="1">
      <alignment horizontal="center" vertical="center" wrapText="1"/>
    </xf>
    <xf numFmtId="164" fontId="1" fillId="6" borderId="1" xfId="6" applyNumberFormat="1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>
      <alignment horizontal="center" vertical="center" wrapText="1"/>
    </xf>
    <xf numFmtId="164" fontId="1" fillId="6" borderId="2" xfId="6" applyNumberFormat="1" applyFont="1" applyFill="1" applyBorder="1" applyAlignment="1">
      <alignment horizontal="center" vertical="center" wrapText="1"/>
    </xf>
    <xf numFmtId="0" fontId="4" fillId="7" borderId="1" xfId="5" applyNumberFormat="1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 wrapText="1"/>
    </xf>
    <xf numFmtId="0" fontId="3" fillId="4" borderId="6" xfId="6" applyFont="1" applyFill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/>
    </xf>
    <xf numFmtId="0" fontId="12" fillId="0" borderId="11" xfId="6" applyFill="1" applyBorder="1" applyAlignment="1">
      <alignment wrapText="1"/>
    </xf>
    <xf numFmtId="0" fontId="12" fillId="0" borderId="1" xfId="6" applyFill="1" applyBorder="1"/>
    <xf numFmtId="0" fontId="3" fillId="4" borderId="4" xfId="6" applyFont="1" applyFill="1" applyBorder="1" applyAlignment="1">
      <alignment horizontal="left" vertical="center" wrapText="1"/>
    </xf>
    <xf numFmtId="164" fontId="12" fillId="0" borderId="0" xfId="6" applyNumberFormat="1" applyBorder="1" applyAlignment="1">
      <alignment horizontal="right" vertical="center"/>
    </xf>
    <xf numFmtId="164" fontId="3" fillId="4" borderId="6" xfId="6" applyNumberFormat="1" applyFont="1" applyFill="1" applyBorder="1" applyAlignment="1">
      <alignment horizontal="center" vertical="center" wrapText="1"/>
    </xf>
    <xf numFmtId="9" fontId="12" fillId="2" borderId="6" xfId="6" applyNumberFormat="1" applyFill="1" applyBorder="1"/>
    <xf numFmtId="164" fontId="12" fillId="0" borderId="6" xfId="6" applyNumberFormat="1" applyBorder="1"/>
    <xf numFmtId="9" fontId="0" fillId="0" borderId="6" xfId="2" applyFont="1" applyBorder="1" applyAlignment="1">
      <alignment horizontal="center" wrapText="1"/>
    </xf>
    <xf numFmtId="0" fontId="14" fillId="2" borderId="6" xfId="6" applyFont="1" applyFill="1" applyBorder="1"/>
    <xf numFmtId="0" fontId="12" fillId="2" borderId="6" xfId="6" applyFill="1" applyBorder="1"/>
    <xf numFmtId="10" fontId="12" fillId="0" borderId="6" xfId="6" applyNumberFormat="1" applyFill="1" applyBorder="1"/>
    <xf numFmtId="0" fontId="13" fillId="0" borderId="6" xfId="6" applyFont="1" applyBorder="1"/>
    <xf numFmtId="164" fontId="0" fillId="0" borderId="0" xfId="0" applyNumberFormat="1" applyBorder="1"/>
    <xf numFmtId="164" fontId="3" fillId="4" borderId="2" xfId="6" applyNumberFormat="1" applyFont="1" applyFill="1" applyBorder="1" applyAlignment="1">
      <alignment horizontal="center" vertical="center" wrapText="1"/>
    </xf>
    <xf numFmtId="0" fontId="12" fillId="0" borderId="0" xfId="6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2" fillId="2" borderId="1" xfId="6" applyFill="1" applyBorder="1" applyAlignment="1">
      <alignment vertical="center" wrapText="1"/>
    </xf>
    <xf numFmtId="0" fontId="12" fillId="2" borderId="1" xfId="6" applyFill="1" applyBorder="1" applyAlignment="1">
      <alignment vertical="center"/>
    </xf>
    <xf numFmtId="9" fontId="12" fillId="2" borderId="6" xfId="6" applyNumberFormat="1" applyFill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0" fontId="3" fillId="4" borderId="1" xfId="2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1" fontId="0" fillId="0" borderId="2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164" fontId="12" fillId="9" borderId="1" xfId="6" applyNumberForma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4" fillId="4" borderId="4" xfId="6" applyFont="1" applyFill="1" applyBorder="1" applyAlignment="1">
      <alignment horizontal="left" vertical="center"/>
    </xf>
    <xf numFmtId="0" fontId="7" fillId="0" borderId="8" xfId="6" applyFont="1" applyBorder="1" applyAlignment="1">
      <alignment horizontal="left" vertical="center"/>
    </xf>
    <xf numFmtId="0" fontId="7" fillId="0" borderId="1" xfId="6" applyFont="1" applyBorder="1" applyAlignment="1">
      <alignment horizontal="left" vertical="center"/>
    </xf>
    <xf numFmtId="0" fontId="8" fillId="0" borderId="1" xfId="6" applyFont="1" applyBorder="1" applyAlignment="1">
      <alignment horizontal="left" vertical="center"/>
    </xf>
    <xf numFmtId="0" fontId="4" fillId="4" borderId="6" xfId="6" applyFont="1" applyFill="1" applyBorder="1" applyAlignment="1">
      <alignment horizontal="left" vertical="center"/>
    </xf>
    <xf numFmtId="0" fontId="7" fillId="0" borderId="1" xfId="6" applyFont="1" applyBorder="1" applyAlignment="1">
      <alignment horizontal="left"/>
    </xf>
    <xf numFmtId="0" fontId="7" fillId="9" borderId="8" xfId="6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4" applyFont="1" applyFill="1" applyBorder="1" applyAlignment="1">
      <alignment horizontal="center" vertical="center" wrapText="1"/>
    </xf>
    <xf numFmtId="0" fontId="1" fillId="6" borderId="6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2" xfId="6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wrapText="1"/>
    </xf>
    <xf numFmtId="0" fontId="20" fillId="4" borderId="1" xfId="0" applyFont="1" applyFill="1" applyBorder="1" applyAlignment="1">
      <alignment horizontal="left" vertical="center"/>
    </xf>
    <xf numFmtId="2" fontId="19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" fontId="9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3" fillId="2" borderId="9" xfId="6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wrapText="1"/>
    </xf>
  </cellXfs>
  <cellStyles count="8">
    <cellStyle name="H0" xfId="1" xr:uid="{00000000-0005-0000-0000-000000000000}"/>
    <cellStyle name="Jun" xfId="7" xr:uid="{C2132EA7-5735-44B3-BC98-5E801758620D}"/>
    <cellStyle name="Normal" xfId="0" builtinId="0"/>
    <cellStyle name="Normal 2" xfId="4" xr:uid="{00000000-0005-0000-0000-000001000000}"/>
    <cellStyle name="Normal 3" xfId="6" xr:uid="{26059F00-9CC7-4BCD-A745-EBEC975D9974}"/>
    <cellStyle name="Percent" xfId="2" builtinId="5"/>
    <cellStyle name="Percent 2" xfId="5" xr:uid="{A2E53F30-6500-412B-8B2D-F8288E60FA9F}"/>
    <cellStyle name="Κανονικό 10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zoomScale="70" zoomScaleNormal="70" workbookViewId="0">
      <selection activeCell="A37" sqref="A37"/>
    </sheetView>
  </sheetViews>
  <sheetFormatPr defaultRowHeight="15" x14ac:dyDescent="0.25"/>
  <cols>
    <col min="1" max="1" width="65.7109375" customWidth="1"/>
    <col min="2" max="2" width="44.28515625" customWidth="1"/>
    <col min="3" max="3" width="47.140625" style="12" bestFit="1" customWidth="1"/>
    <col min="4" max="4" width="19.28515625" customWidth="1"/>
  </cols>
  <sheetData>
    <row r="1" spans="1:17" ht="15.75" x14ac:dyDescent="0.25">
      <c r="A1" s="20" t="s">
        <v>168</v>
      </c>
      <c r="B1" s="45">
        <v>0.1</v>
      </c>
    </row>
    <row r="2" spans="1:17" ht="15.75" x14ac:dyDescent="0.25">
      <c r="A2" s="20" t="s">
        <v>169</v>
      </c>
      <c r="B2" s="45">
        <v>0.1</v>
      </c>
    </row>
    <row r="3" spans="1:17" x14ac:dyDescent="0.25">
      <c r="A3" s="12"/>
      <c r="B3" s="12"/>
    </row>
    <row r="4" spans="1:17" ht="15.75" x14ac:dyDescent="0.25">
      <c r="A4" s="22" t="s">
        <v>170</v>
      </c>
      <c r="B4" s="123">
        <v>3</v>
      </c>
      <c r="C4"/>
    </row>
    <row r="5" spans="1:17" ht="15.75" x14ac:dyDescent="0.25">
      <c r="A5" s="124" t="s">
        <v>355</v>
      </c>
      <c r="B5" s="123">
        <v>2</v>
      </c>
      <c r="C5"/>
    </row>
    <row r="6" spans="1:17" ht="15.75" x14ac:dyDescent="0.25">
      <c r="A6" s="124" t="s">
        <v>212</v>
      </c>
      <c r="B6" s="123">
        <v>1.75</v>
      </c>
      <c r="C6"/>
    </row>
    <row r="7" spans="1:17" ht="15.75" x14ac:dyDescent="0.25">
      <c r="A7" s="124" t="s">
        <v>207</v>
      </c>
      <c r="B7" s="123">
        <v>1.5</v>
      </c>
      <c r="C7"/>
    </row>
    <row r="8" spans="1:17" ht="15.75" x14ac:dyDescent="0.25">
      <c r="A8" s="124" t="s">
        <v>214</v>
      </c>
      <c r="B8" s="123">
        <v>1.35</v>
      </c>
      <c r="C8"/>
    </row>
    <row r="9" spans="1:17" ht="15.75" x14ac:dyDescent="0.25">
      <c r="A9" s="124" t="s">
        <v>354</v>
      </c>
      <c r="B9" s="123">
        <f>30*25%*70%</f>
        <v>5.25</v>
      </c>
      <c r="C9"/>
    </row>
    <row r="10" spans="1:17" ht="15.75" x14ac:dyDescent="0.25">
      <c r="A10" s="124" t="s">
        <v>353</v>
      </c>
      <c r="B10" s="123">
        <v>17.600000000000001</v>
      </c>
      <c r="C10"/>
    </row>
    <row r="11" spans="1:17" ht="15.75" x14ac:dyDescent="0.25">
      <c r="A11" s="124" t="s">
        <v>352</v>
      </c>
      <c r="B11" s="123">
        <v>10.8</v>
      </c>
      <c r="C11"/>
    </row>
    <row r="12" spans="1:17" ht="15.75" x14ac:dyDescent="0.25">
      <c r="A12" s="124" t="s">
        <v>351</v>
      </c>
      <c r="B12" s="123">
        <v>4</v>
      </c>
      <c r="C12"/>
    </row>
    <row r="13" spans="1:17" ht="15.75" x14ac:dyDescent="0.25">
      <c r="A13" s="124" t="s">
        <v>350</v>
      </c>
      <c r="B13" s="123">
        <f>15*80%</f>
        <v>12</v>
      </c>
      <c r="C13"/>
      <c r="D13" s="22">
        <v>2019</v>
      </c>
      <c r="E13" s="43">
        <v>2020</v>
      </c>
      <c r="F13" s="43">
        <v>2021</v>
      </c>
      <c r="G13" s="43">
        <v>2022</v>
      </c>
      <c r="H13" s="43">
        <v>2023</v>
      </c>
      <c r="I13" s="43">
        <v>2024</v>
      </c>
      <c r="J13" s="43">
        <v>2025</v>
      </c>
      <c r="K13" s="43">
        <v>2026</v>
      </c>
      <c r="L13" s="43">
        <v>2027</v>
      </c>
      <c r="M13" s="43">
        <v>2028</v>
      </c>
      <c r="N13" s="43">
        <v>2029</v>
      </c>
      <c r="O13" s="43">
        <v>2030</v>
      </c>
      <c r="P13" s="43">
        <v>2031</v>
      </c>
      <c r="Q13" s="43">
        <v>2032</v>
      </c>
    </row>
    <row r="14" spans="1:17" x14ac:dyDescent="0.25">
      <c r="C14"/>
      <c r="D14" s="42">
        <v>2.5000000000000001E-3</v>
      </c>
      <c r="E14" s="42">
        <v>-1.2500000000000001E-2</v>
      </c>
      <c r="F14" s="42">
        <v>1.24E-2</v>
      </c>
      <c r="G14" s="158">
        <v>9.6500000000000002E-2</v>
      </c>
      <c r="H14" s="158">
        <v>3.4599999999999999E-2</v>
      </c>
      <c r="I14" s="158">
        <v>2.7400000000000001E-2</v>
      </c>
      <c r="J14" s="158">
        <v>2.1000000000000001E-2</v>
      </c>
      <c r="K14" s="158">
        <v>0.02</v>
      </c>
      <c r="L14" s="158">
        <v>1.9E-2</v>
      </c>
      <c r="M14" s="158">
        <v>1.9E-2</v>
      </c>
      <c r="N14" s="158">
        <v>1.9E-2</v>
      </c>
      <c r="O14" s="158">
        <v>1.9E-2</v>
      </c>
      <c r="P14" s="158">
        <v>1.9E-2</v>
      </c>
      <c r="Q14" s="158">
        <v>1.9E-2</v>
      </c>
    </row>
    <row r="15" spans="1:17" ht="20.25" customHeight="1" x14ac:dyDescent="0.25"/>
    <row r="16" spans="1:17" x14ac:dyDescent="0.25">
      <c r="A16" s="173" t="s">
        <v>7</v>
      </c>
      <c r="B16" s="18" t="s">
        <v>72</v>
      </c>
      <c r="C16" s="4" t="s">
        <v>166</v>
      </c>
    </row>
    <row r="17" spans="1:17" ht="30" x14ac:dyDescent="0.25">
      <c r="A17" s="171"/>
      <c r="B17" s="10" t="s">
        <v>73</v>
      </c>
      <c r="C17" s="5" t="s">
        <v>167</v>
      </c>
      <c r="D17" s="77">
        <v>0.22</v>
      </c>
      <c r="E17" s="143">
        <f>D17*(1+D$14)</f>
        <v>0.22055</v>
      </c>
      <c r="F17" s="143">
        <f t="shared" ref="F17:Q29" si="0">E17*(1+E$14)</f>
        <v>0.217793125</v>
      </c>
      <c r="G17" s="143">
        <f t="shared" si="0"/>
        <v>0.22049375974999999</v>
      </c>
      <c r="H17" s="143">
        <f t="shared" si="0"/>
        <v>0.24177140756587501</v>
      </c>
      <c r="I17" s="143">
        <f t="shared" si="0"/>
        <v>0.25013669826765428</v>
      </c>
      <c r="J17" s="143">
        <f t="shared" si="0"/>
        <v>0.25699044380018804</v>
      </c>
      <c r="K17" s="143">
        <f t="shared" si="0"/>
        <v>0.26238724311999195</v>
      </c>
      <c r="L17" s="143">
        <f t="shared" si="0"/>
        <v>0.26763498798239177</v>
      </c>
      <c r="M17" s="143">
        <f t="shared" si="0"/>
        <v>0.2727200527540572</v>
      </c>
      <c r="N17" s="143">
        <f t="shared" si="0"/>
        <v>0.27790173375638427</v>
      </c>
      <c r="O17" s="143">
        <f t="shared" si="0"/>
        <v>0.28318186669775552</v>
      </c>
      <c r="P17" s="143">
        <f t="shared" si="0"/>
        <v>0.28856232216501287</v>
      </c>
      <c r="Q17" s="143">
        <f t="shared" si="0"/>
        <v>0.2940450062861481</v>
      </c>
    </row>
    <row r="18" spans="1:17" x14ac:dyDescent="0.25">
      <c r="A18" s="171" t="s">
        <v>4</v>
      </c>
      <c r="B18" s="18" t="s">
        <v>72</v>
      </c>
      <c r="C18" s="4" t="s">
        <v>166</v>
      </c>
      <c r="D18" s="78"/>
    </row>
    <row r="19" spans="1:17" ht="30" x14ac:dyDescent="0.25">
      <c r="A19" s="171"/>
      <c r="B19" s="10" t="s">
        <v>73</v>
      </c>
      <c r="C19" s="5" t="s">
        <v>167</v>
      </c>
      <c r="D19" s="77">
        <v>0.26</v>
      </c>
      <c r="E19" s="143">
        <f>D19*(1+D$14)</f>
        <v>0.26064999999999999</v>
      </c>
      <c r="F19" s="143">
        <f t="shared" si="0"/>
        <v>0.25739187499999999</v>
      </c>
      <c r="G19" s="143">
        <f t="shared" si="0"/>
        <v>0.26058353424999997</v>
      </c>
      <c r="H19" s="143">
        <f t="shared" si="0"/>
        <v>0.28572984530512496</v>
      </c>
      <c r="I19" s="143">
        <f t="shared" si="0"/>
        <v>0.29561609795268229</v>
      </c>
      <c r="J19" s="143">
        <f t="shared" si="0"/>
        <v>0.30371597903658581</v>
      </c>
      <c r="K19" s="143">
        <f t="shared" si="0"/>
        <v>0.31009401459635411</v>
      </c>
      <c r="L19" s="143">
        <f t="shared" si="0"/>
        <v>0.31629589488828119</v>
      </c>
      <c r="M19" s="143">
        <f t="shared" si="0"/>
        <v>0.32230551689115849</v>
      </c>
      <c r="N19" s="143">
        <f t="shared" si="0"/>
        <v>0.32842932171209049</v>
      </c>
      <c r="O19" s="143">
        <f t="shared" si="0"/>
        <v>0.33466947882462017</v>
      </c>
      <c r="P19" s="143">
        <f t="shared" si="0"/>
        <v>0.34102819892228792</v>
      </c>
      <c r="Q19" s="143">
        <f t="shared" si="0"/>
        <v>0.34750773470181134</v>
      </c>
    </row>
    <row r="20" spans="1:17" x14ac:dyDescent="0.25">
      <c r="A20" s="174" t="s">
        <v>203</v>
      </c>
      <c r="B20" s="66" t="s">
        <v>72</v>
      </c>
      <c r="C20" s="4" t="s">
        <v>166</v>
      </c>
      <c r="D20" s="78"/>
    </row>
    <row r="21" spans="1:17" ht="30" x14ac:dyDescent="0.25">
      <c r="A21" s="174"/>
      <c r="B21" s="47" t="s">
        <v>73</v>
      </c>
      <c r="C21" s="5" t="s">
        <v>167</v>
      </c>
      <c r="D21" s="77">
        <v>0.22</v>
      </c>
      <c r="E21" s="143">
        <f>D21*(1+D$14)</f>
        <v>0.22055</v>
      </c>
      <c r="F21" s="143">
        <f t="shared" si="0"/>
        <v>0.217793125</v>
      </c>
      <c r="G21" s="143">
        <f t="shared" si="0"/>
        <v>0.22049375974999999</v>
      </c>
      <c r="H21" s="143">
        <f t="shared" si="0"/>
        <v>0.24177140756587501</v>
      </c>
      <c r="I21" s="143">
        <f t="shared" si="0"/>
        <v>0.25013669826765428</v>
      </c>
      <c r="J21" s="143">
        <f t="shared" si="0"/>
        <v>0.25699044380018804</v>
      </c>
      <c r="K21" s="143">
        <f t="shared" si="0"/>
        <v>0.26238724311999195</v>
      </c>
      <c r="L21" s="143">
        <f t="shared" si="0"/>
        <v>0.26763498798239177</v>
      </c>
      <c r="M21" s="143">
        <f t="shared" si="0"/>
        <v>0.2727200527540572</v>
      </c>
      <c r="N21" s="143">
        <f t="shared" si="0"/>
        <v>0.27790173375638427</v>
      </c>
      <c r="O21" s="143">
        <f t="shared" si="0"/>
        <v>0.28318186669775552</v>
      </c>
      <c r="P21" s="143">
        <f t="shared" si="0"/>
        <v>0.28856232216501287</v>
      </c>
      <c r="Q21" s="143">
        <f t="shared" si="0"/>
        <v>0.2940450062861481</v>
      </c>
    </row>
    <row r="22" spans="1:17" x14ac:dyDescent="0.25">
      <c r="A22" s="171" t="s">
        <v>1</v>
      </c>
      <c r="B22" s="18" t="s">
        <v>72</v>
      </c>
      <c r="C22" s="4" t="s">
        <v>166</v>
      </c>
      <c r="D22" s="78"/>
    </row>
    <row r="23" spans="1:17" ht="30" x14ac:dyDescent="0.25">
      <c r="A23" s="171"/>
      <c r="B23" s="10" t="s">
        <v>73</v>
      </c>
      <c r="C23" s="5" t="s">
        <v>167</v>
      </c>
      <c r="D23" s="77">
        <v>0.31</v>
      </c>
      <c r="E23" s="143">
        <f>D23*(1+D$14)</f>
        <v>0.31077499999999997</v>
      </c>
      <c r="F23" s="143">
        <f t="shared" si="0"/>
        <v>0.30689031249999998</v>
      </c>
      <c r="G23" s="143">
        <f t="shared" si="0"/>
        <v>0.31069575237499997</v>
      </c>
      <c r="H23" s="143">
        <f t="shared" si="0"/>
        <v>0.34067789247918745</v>
      </c>
      <c r="I23" s="143">
        <f t="shared" si="0"/>
        <v>0.3524653475589673</v>
      </c>
      <c r="J23" s="143">
        <f t="shared" si="0"/>
        <v>0.36212289808208303</v>
      </c>
      <c r="K23" s="143">
        <f t="shared" si="0"/>
        <v>0.36972747894180674</v>
      </c>
      <c r="L23" s="143">
        <f t="shared" si="0"/>
        <v>0.37712202852064286</v>
      </c>
      <c r="M23" s="143">
        <f t="shared" si="0"/>
        <v>0.38428734706253503</v>
      </c>
      <c r="N23" s="143">
        <f t="shared" si="0"/>
        <v>0.39158880665672319</v>
      </c>
      <c r="O23" s="143">
        <f t="shared" si="0"/>
        <v>0.39902899398320091</v>
      </c>
      <c r="P23" s="143">
        <f t="shared" si="0"/>
        <v>0.40661054486888171</v>
      </c>
      <c r="Q23" s="143">
        <f t="shared" si="0"/>
        <v>0.4143361452213904</v>
      </c>
    </row>
    <row r="24" spans="1:17" x14ac:dyDescent="0.25">
      <c r="A24" s="171" t="s">
        <v>0</v>
      </c>
      <c r="B24" s="18" t="s">
        <v>72</v>
      </c>
      <c r="C24" s="4" t="s">
        <v>166</v>
      </c>
      <c r="D24" s="78"/>
    </row>
    <row r="25" spans="1:17" ht="30" x14ac:dyDescent="0.25">
      <c r="A25" s="171"/>
      <c r="B25" s="10" t="s">
        <v>73</v>
      </c>
      <c r="C25" s="5" t="s">
        <v>167</v>
      </c>
      <c r="D25" s="77">
        <v>0.31</v>
      </c>
      <c r="E25" s="143">
        <f>D25*(1+D$14)</f>
        <v>0.31077499999999997</v>
      </c>
      <c r="F25" s="143">
        <f t="shared" si="0"/>
        <v>0.30689031249999998</v>
      </c>
      <c r="G25" s="143">
        <f t="shared" si="0"/>
        <v>0.31069575237499997</v>
      </c>
      <c r="H25" s="143">
        <f t="shared" si="0"/>
        <v>0.34067789247918745</v>
      </c>
      <c r="I25" s="143">
        <f t="shared" si="0"/>
        <v>0.3524653475589673</v>
      </c>
      <c r="J25" s="143">
        <f t="shared" si="0"/>
        <v>0.36212289808208303</v>
      </c>
      <c r="K25" s="143">
        <f t="shared" si="0"/>
        <v>0.36972747894180674</v>
      </c>
      <c r="L25" s="143">
        <f t="shared" si="0"/>
        <v>0.37712202852064286</v>
      </c>
      <c r="M25" s="143">
        <f t="shared" si="0"/>
        <v>0.38428734706253503</v>
      </c>
      <c r="N25" s="143">
        <f t="shared" si="0"/>
        <v>0.39158880665672319</v>
      </c>
      <c r="O25" s="143">
        <f t="shared" si="0"/>
        <v>0.39902899398320091</v>
      </c>
      <c r="P25" s="143">
        <f t="shared" si="0"/>
        <v>0.40661054486888171</v>
      </c>
      <c r="Q25" s="143">
        <f t="shared" si="0"/>
        <v>0.4143361452213904</v>
      </c>
    </row>
    <row r="26" spans="1:17" x14ac:dyDescent="0.25">
      <c r="A26" s="171" t="s">
        <v>3</v>
      </c>
      <c r="B26" s="18" t="s">
        <v>72</v>
      </c>
      <c r="C26" s="4" t="s">
        <v>166</v>
      </c>
      <c r="D26" s="78"/>
    </row>
    <row r="27" spans="1:17" ht="30" x14ac:dyDescent="0.25">
      <c r="A27" s="171"/>
      <c r="B27" s="10" t="s">
        <v>73</v>
      </c>
      <c r="C27" s="5" t="s">
        <v>167</v>
      </c>
      <c r="D27" s="77">
        <v>0.31</v>
      </c>
      <c r="E27" s="143">
        <f>D27*(1+D$14)</f>
        <v>0.31077499999999997</v>
      </c>
      <c r="F27" s="143">
        <f t="shared" si="0"/>
        <v>0.30689031249999998</v>
      </c>
      <c r="G27" s="143">
        <f t="shared" si="0"/>
        <v>0.31069575237499997</v>
      </c>
      <c r="H27" s="143">
        <f t="shared" si="0"/>
        <v>0.34067789247918745</v>
      </c>
      <c r="I27" s="143">
        <f t="shared" si="0"/>
        <v>0.3524653475589673</v>
      </c>
      <c r="J27" s="143">
        <f t="shared" si="0"/>
        <v>0.36212289808208303</v>
      </c>
      <c r="K27" s="143">
        <f t="shared" si="0"/>
        <v>0.36972747894180674</v>
      </c>
      <c r="L27" s="143">
        <f t="shared" si="0"/>
        <v>0.37712202852064286</v>
      </c>
      <c r="M27" s="143">
        <f t="shared" si="0"/>
        <v>0.38428734706253503</v>
      </c>
      <c r="N27" s="143">
        <f t="shared" si="0"/>
        <v>0.39158880665672319</v>
      </c>
      <c r="O27" s="143">
        <f t="shared" si="0"/>
        <v>0.39902899398320091</v>
      </c>
      <c r="P27" s="143">
        <f t="shared" si="0"/>
        <v>0.40661054486888171</v>
      </c>
      <c r="Q27" s="143">
        <f t="shared" si="0"/>
        <v>0.4143361452213904</v>
      </c>
    </row>
    <row r="28" spans="1:17" x14ac:dyDescent="0.25">
      <c r="A28" s="171" t="s">
        <v>2</v>
      </c>
      <c r="B28" s="18" t="s">
        <v>72</v>
      </c>
      <c r="C28" s="4" t="s">
        <v>166</v>
      </c>
      <c r="D28" s="78"/>
    </row>
    <row r="29" spans="1:17" ht="30" x14ac:dyDescent="0.25">
      <c r="A29" s="171"/>
      <c r="B29" s="10" t="s">
        <v>73</v>
      </c>
      <c r="C29" s="5" t="s">
        <v>167</v>
      </c>
      <c r="D29" s="77">
        <v>0.31</v>
      </c>
      <c r="E29" s="143">
        <f>D29*(1+D$14)</f>
        <v>0.31077499999999997</v>
      </c>
      <c r="F29" s="143">
        <f t="shared" si="0"/>
        <v>0.30689031249999998</v>
      </c>
      <c r="G29" s="143">
        <f t="shared" si="0"/>
        <v>0.31069575237499997</v>
      </c>
      <c r="H29" s="143">
        <f t="shared" si="0"/>
        <v>0.34067789247918745</v>
      </c>
      <c r="I29" s="143">
        <f t="shared" si="0"/>
        <v>0.3524653475589673</v>
      </c>
      <c r="J29" s="143">
        <f t="shared" si="0"/>
        <v>0.36212289808208303</v>
      </c>
      <c r="K29" s="143">
        <f t="shared" si="0"/>
        <v>0.36972747894180674</v>
      </c>
      <c r="L29" s="143">
        <f t="shared" si="0"/>
        <v>0.37712202852064286</v>
      </c>
      <c r="M29" s="143">
        <f t="shared" si="0"/>
        <v>0.38428734706253503</v>
      </c>
      <c r="N29" s="143">
        <f t="shared" si="0"/>
        <v>0.39158880665672319</v>
      </c>
      <c r="O29" s="143">
        <f t="shared" si="0"/>
        <v>0.39902899398320091</v>
      </c>
      <c r="P29" s="143">
        <f t="shared" si="0"/>
        <v>0.40661054486888171</v>
      </c>
      <c r="Q29" s="143">
        <f t="shared" si="0"/>
        <v>0.4143361452213904</v>
      </c>
    </row>
    <row r="30" spans="1:17" ht="30" x14ac:dyDescent="0.25">
      <c r="A30" s="16" t="s">
        <v>71</v>
      </c>
      <c r="B30" s="10" t="s">
        <v>5</v>
      </c>
      <c r="C30" s="5" t="s">
        <v>167</v>
      </c>
    </row>
    <row r="31" spans="1:17" x14ac:dyDescent="0.25">
      <c r="A31" s="172" t="s">
        <v>8</v>
      </c>
      <c r="B31" s="18" t="s">
        <v>72</v>
      </c>
      <c r="C31" s="4" t="s">
        <v>166</v>
      </c>
    </row>
    <row r="32" spans="1:17" ht="30" x14ac:dyDescent="0.25">
      <c r="A32" s="172"/>
      <c r="B32" s="10" t="s">
        <v>73</v>
      </c>
      <c r="C32" s="5" t="s">
        <v>167</v>
      </c>
      <c r="D32" s="77">
        <v>0.31</v>
      </c>
      <c r="E32" s="143">
        <f>D32*(1+D$14)</f>
        <v>0.31077499999999997</v>
      </c>
      <c r="F32" s="143">
        <f t="shared" ref="F32:Q32" si="1">E32*(1+E$14)</f>
        <v>0.30689031249999998</v>
      </c>
      <c r="G32" s="143">
        <f t="shared" si="1"/>
        <v>0.31069575237499997</v>
      </c>
      <c r="H32" s="143">
        <f t="shared" si="1"/>
        <v>0.34067789247918745</v>
      </c>
      <c r="I32" s="143">
        <f t="shared" si="1"/>
        <v>0.3524653475589673</v>
      </c>
      <c r="J32" s="143">
        <f t="shared" si="1"/>
        <v>0.36212289808208303</v>
      </c>
      <c r="K32" s="143">
        <f t="shared" si="1"/>
        <v>0.36972747894180674</v>
      </c>
      <c r="L32" s="143">
        <f t="shared" si="1"/>
        <v>0.37712202852064286</v>
      </c>
      <c r="M32" s="143">
        <f t="shared" si="1"/>
        <v>0.38428734706253503</v>
      </c>
      <c r="N32" s="143">
        <f t="shared" si="1"/>
        <v>0.39158880665672319</v>
      </c>
      <c r="O32" s="143">
        <f t="shared" si="1"/>
        <v>0.39902899398320091</v>
      </c>
      <c r="P32" s="143">
        <f t="shared" si="1"/>
        <v>0.40661054486888171</v>
      </c>
      <c r="Q32" s="143">
        <f t="shared" si="1"/>
        <v>0.4143361452213904</v>
      </c>
    </row>
    <row r="33" spans="1:3" ht="30" x14ac:dyDescent="0.25">
      <c r="A33" s="17" t="s">
        <v>74</v>
      </c>
      <c r="B33" s="18" t="s">
        <v>165</v>
      </c>
      <c r="C33" s="21" t="s">
        <v>164</v>
      </c>
    </row>
  </sheetData>
  <mergeCells count="8">
    <mergeCell ref="A28:A29"/>
    <mergeCell ref="A31:A32"/>
    <mergeCell ref="A16:A17"/>
    <mergeCell ref="A18:A19"/>
    <mergeCell ref="A20:A21"/>
    <mergeCell ref="A22:A23"/>
    <mergeCell ref="A24:A25"/>
    <mergeCell ref="A26:A2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17"/>
  <sheetViews>
    <sheetView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6" sqref="A6"/>
    </sheetView>
  </sheetViews>
  <sheetFormatPr defaultColWidth="24.5703125" defaultRowHeight="15.75" x14ac:dyDescent="0.25"/>
  <cols>
    <col min="1" max="1" width="155.140625" style="65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4" customWidth="1"/>
    <col min="20" max="20" width="19.7109375" style="34" customWidth="1"/>
    <col min="21" max="22" width="16.7109375" style="34" customWidth="1"/>
    <col min="23" max="23" width="14.7109375" style="143" customWidth="1"/>
    <col min="24" max="24" width="14.85546875" style="144" customWidth="1"/>
    <col min="25" max="33" width="13.5703125" style="144" customWidth="1"/>
    <col min="34" max="37" width="11.28515625" customWidth="1"/>
    <col min="38" max="38" width="16.28515625" customWidth="1"/>
    <col min="39" max="43" width="10.85546875" customWidth="1"/>
    <col min="44" max="44" width="13.140625" customWidth="1"/>
  </cols>
  <sheetData>
    <row r="1" spans="1:38" ht="90" x14ac:dyDescent="0.25">
      <c r="A1" s="54" t="s">
        <v>163</v>
      </c>
      <c r="B1" s="173" t="s">
        <v>7</v>
      </c>
      <c r="C1" s="171"/>
      <c r="D1" s="171" t="s">
        <v>4</v>
      </c>
      <c r="E1" s="171"/>
      <c r="F1" s="171" t="s">
        <v>203</v>
      </c>
      <c r="G1" s="171"/>
      <c r="H1" s="171" t="s">
        <v>1</v>
      </c>
      <c r="I1" s="171"/>
      <c r="J1" s="171" t="s">
        <v>0</v>
      </c>
      <c r="K1" s="171"/>
      <c r="L1" s="171" t="s">
        <v>3</v>
      </c>
      <c r="M1" s="171"/>
      <c r="N1" s="171" t="s">
        <v>2</v>
      </c>
      <c r="O1" s="171"/>
      <c r="P1" s="16" t="s">
        <v>71</v>
      </c>
      <c r="Q1" s="172" t="s">
        <v>8</v>
      </c>
      <c r="R1" s="172"/>
      <c r="S1" s="38" t="s">
        <v>74</v>
      </c>
      <c r="T1" s="175" t="s">
        <v>349</v>
      </c>
      <c r="U1" s="176" t="s">
        <v>348</v>
      </c>
      <c r="V1" s="176" t="s">
        <v>347</v>
      </c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</row>
    <row r="2" spans="1:38" ht="60" x14ac:dyDescent="0.25">
      <c r="A2" s="54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39" t="s">
        <v>75</v>
      </c>
      <c r="T2" s="175"/>
      <c r="U2" s="176"/>
      <c r="V2" s="176"/>
      <c r="W2" s="23" t="s">
        <v>171</v>
      </c>
      <c r="X2" s="22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8" x14ac:dyDescent="0.25">
      <c r="A3" s="55" t="s">
        <v>9</v>
      </c>
      <c r="B3" s="114"/>
      <c r="C3" s="90"/>
      <c r="D3" s="114"/>
      <c r="E3" s="90"/>
      <c r="F3" s="114"/>
      <c r="G3" s="90"/>
      <c r="H3" s="114"/>
      <c r="I3" s="90"/>
      <c r="J3" s="114"/>
      <c r="K3" s="90"/>
      <c r="L3" s="114"/>
      <c r="M3" s="90"/>
      <c r="N3" s="114"/>
      <c r="O3" s="90"/>
      <c r="P3" s="90"/>
      <c r="Q3" s="89"/>
      <c r="R3" s="89"/>
      <c r="S3" s="90"/>
      <c r="T3" s="89"/>
      <c r="U3" s="89"/>
      <c r="V3" s="89"/>
      <c r="W3" s="6"/>
      <c r="X3" s="42">
        <v>2.5000000000000001E-3</v>
      </c>
      <c r="Y3" s="42">
        <v>-1.2500000000000001E-2</v>
      </c>
      <c r="Z3" s="42">
        <v>1.24E-2</v>
      </c>
      <c r="AA3" s="158">
        <v>9.6500000000000002E-2</v>
      </c>
      <c r="AB3" s="158">
        <v>3.4599999999999999E-2</v>
      </c>
      <c r="AC3" s="158">
        <v>2.7400000000000001E-2</v>
      </c>
      <c r="AD3" s="158">
        <v>2.1000000000000001E-2</v>
      </c>
      <c r="AE3" s="158">
        <v>0.02</v>
      </c>
      <c r="AF3" s="158">
        <v>1.9E-2</v>
      </c>
      <c r="AG3" s="158">
        <v>1.9E-2</v>
      </c>
      <c r="AH3" s="158">
        <v>1.9E-2</v>
      </c>
      <c r="AI3" s="158">
        <v>1.9E-2</v>
      </c>
      <c r="AJ3" s="158">
        <v>1.9E-2</v>
      </c>
      <c r="AK3" s="158">
        <v>1.9E-2</v>
      </c>
    </row>
    <row r="4" spans="1:38" x14ac:dyDescent="0.25">
      <c r="A4" s="56" t="s">
        <v>10</v>
      </c>
      <c r="B4" s="5">
        <v>6</v>
      </c>
      <c r="C4" s="11">
        <f>Parameters!$D$17</f>
        <v>0.22</v>
      </c>
      <c r="D4" s="5">
        <v>10</v>
      </c>
      <c r="E4" s="11">
        <f>Parameters!$D$19</f>
        <v>0.26</v>
      </c>
      <c r="F4" s="5"/>
      <c r="G4" s="11"/>
      <c r="H4" s="5"/>
      <c r="I4" s="11"/>
      <c r="J4" s="5">
        <v>15</v>
      </c>
      <c r="K4" s="48">
        <f>Parameters!$D$25</f>
        <v>0.31</v>
      </c>
      <c r="L4" s="4"/>
      <c r="M4" s="9"/>
      <c r="N4" s="4">
        <v>12</v>
      </c>
      <c r="O4" s="9">
        <f>Parameters!$D$29</f>
        <v>0.31</v>
      </c>
      <c r="P4" s="9"/>
      <c r="Q4" s="4"/>
      <c r="R4" s="9"/>
      <c r="S4" s="40">
        <v>0.5</v>
      </c>
      <c r="T4" s="40"/>
      <c r="U4" s="40"/>
      <c r="V4" s="40"/>
      <c r="W4" s="91">
        <f t="shared" ref="W4:W26" si="0">IF((B4*C4+D4*E4+F4*G4+H4*I4+J4*K4+L4*M4+N4*O4+P4+Q4*R4)=0,"",
                          ((B4*C4+D4*E4+F4*G4+H4*I4+J4*K4+L4*M4+N4*O4)*IF(U4&gt;0,U4,1)+P4+IF(Q4=0,1,Q4)*R4)*(1+Overhead_Common)*IF(V4&gt;0,V4,1))</f>
        <v>13.519</v>
      </c>
      <c r="X4" s="143">
        <f>W4</f>
        <v>13.519</v>
      </c>
      <c r="Y4" s="143">
        <f>X4*(1+X$3)</f>
        <v>13.552797499999999</v>
      </c>
      <c r="Z4" s="143">
        <f t="shared" ref="Z4:AK4" si="1">Y4*(1+Y$3)</f>
        <v>13.383387531249999</v>
      </c>
      <c r="AA4" s="143">
        <f t="shared" si="1"/>
        <v>13.549341536637499</v>
      </c>
      <c r="AB4" s="143">
        <f t="shared" si="1"/>
        <v>14.856852994923019</v>
      </c>
      <c r="AC4" s="143">
        <f t="shared" si="1"/>
        <v>15.370900108547355</v>
      </c>
      <c r="AD4" s="143">
        <f t="shared" si="1"/>
        <v>15.792062771521554</v>
      </c>
      <c r="AE4" s="143">
        <f t="shared" si="1"/>
        <v>16.123696089723506</v>
      </c>
      <c r="AF4" s="143">
        <f t="shared" si="1"/>
        <v>16.446170011517975</v>
      </c>
      <c r="AG4" s="143">
        <f t="shared" si="1"/>
        <v>16.758647241736814</v>
      </c>
      <c r="AH4" s="143">
        <f t="shared" si="1"/>
        <v>17.077061539329812</v>
      </c>
      <c r="AI4" s="143">
        <f t="shared" si="1"/>
        <v>17.401525708577076</v>
      </c>
      <c r="AJ4" s="143">
        <f t="shared" si="1"/>
        <v>17.732154697040038</v>
      </c>
      <c r="AK4" s="143">
        <f t="shared" si="1"/>
        <v>18.069065636283796</v>
      </c>
      <c r="AL4" s="15"/>
    </row>
    <row r="5" spans="1:38" x14ac:dyDescent="0.25">
      <c r="A5" s="56" t="s">
        <v>11</v>
      </c>
      <c r="B5" s="5">
        <v>6</v>
      </c>
      <c r="C5" s="11">
        <f>Parameters!$D$17</f>
        <v>0.22</v>
      </c>
      <c r="D5" s="5">
        <v>10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13</v>
      </c>
      <c r="K5" s="48">
        <f>Parameters!$D$25</f>
        <v>0.31</v>
      </c>
      <c r="L5" s="4">
        <v>14</v>
      </c>
      <c r="M5" s="9">
        <f>Parameters!$D$27</f>
        <v>0.31</v>
      </c>
      <c r="N5" s="4">
        <v>12</v>
      </c>
      <c r="O5" s="9">
        <f>Parameters!$D$29</f>
        <v>0.31</v>
      </c>
      <c r="P5" s="9"/>
      <c r="Q5" s="4"/>
      <c r="R5" s="9"/>
      <c r="S5" s="40">
        <v>0.5</v>
      </c>
      <c r="T5" s="40"/>
      <c r="U5" s="40"/>
      <c r="V5" s="40"/>
      <c r="W5" s="91">
        <f t="shared" si="0"/>
        <v>34.661000000000001</v>
      </c>
      <c r="X5" s="143">
        <f t="shared" ref="X5:X69" si="2">W5</f>
        <v>34.661000000000001</v>
      </c>
      <c r="Y5" s="143">
        <f>X5*(1+X$3)</f>
        <v>34.747652500000001</v>
      </c>
      <c r="Z5" s="143">
        <f t="shared" ref="Z5:AK5" si="3">Y5*(1+Y$3)</f>
        <v>34.313306843750006</v>
      </c>
      <c r="AA5" s="143">
        <f t="shared" si="3"/>
        <v>34.738791848612507</v>
      </c>
      <c r="AB5" s="143">
        <f t="shared" si="3"/>
        <v>38.091085262003617</v>
      </c>
      <c r="AC5" s="143">
        <f t="shared" si="3"/>
        <v>39.40903681206894</v>
      </c>
      <c r="AD5" s="143">
        <f t="shared" si="3"/>
        <v>40.48884442071963</v>
      </c>
      <c r="AE5" s="143">
        <f t="shared" si="3"/>
        <v>41.339110153554742</v>
      </c>
      <c r="AF5" s="143">
        <f t="shared" si="3"/>
        <v>42.165892356625839</v>
      </c>
      <c r="AG5" s="143">
        <f t="shared" si="3"/>
        <v>42.967044311401729</v>
      </c>
      <c r="AH5" s="143">
        <f t="shared" si="3"/>
        <v>43.783418153318358</v>
      </c>
      <c r="AI5" s="143">
        <f t="shared" si="3"/>
        <v>44.615303098231401</v>
      </c>
      <c r="AJ5" s="143">
        <f t="shared" si="3"/>
        <v>45.462993857097793</v>
      </c>
      <c r="AK5" s="143">
        <f t="shared" si="3"/>
        <v>46.326790740382648</v>
      </c>
      <c r="AL5" s="15"/>
    </row>
    <row r="6" spans="1:38" x14ac:dyDescent="0.25">
      <c r="A6" s="56" t="s">
        <v>76</v>
      </c>
      <c r="B6" s="5">
        <v>6</v>
      </c>
      <c r="C6" s="11">
        <f>Parameters!$D$17</f>
        <v>0.22</v>
      </c>
      <c r="D6" s="5"/>
      <c r="E6" s="11"/>
      <c r="F6" s="5"/>
      <c r="G6" s="11"/>
      <c r="H6" s="5"/>
      <c r="I6" s="11"/>
      <c r="J6" s="5">
        <v>5</v>
      </c>
      <c r="K6" s="48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9"/>
      <c r="S6" s="40">
        <v>0.5</v>
      </c>
      <c r="T6" s="40"/>
      <c r="U6" s="40"/>
      <c r="V6" s="40"/>
      <c r="W6" s="91">
        <f t="shared" si="0"/>
        <v>4.8620000000000001</v>
      </c>
      <c r="X6" s="143">
        <f t="shared" si="2"/>
        <v>4.8620000000000001</v>
      </c>
      <c r="Y6" s="143">
        <f>X6*(1+X$3)</f>
        <v>4.874155</v>
      </c>
      <c r="Z6" s="143">
        <f t="shared" ref="Z6:AK6" si="4">Y6*(1+Y$3)</f>
        <v>4.8132280625000003</v>
      </c>
      <c r="AA6" s="143">
        <f t="shared" si="4"/>
        <v>4.8729120904750003</v>
      </c>
      <c r="AB6" s="143">
        <f t="shared" si="4"/>
        <v>5.3431481072058382</v>
      </c>
      <c r="AC6" s="143">
        <f t="shared" si="4"/>
        <v>5.5280210317151601</v>
      </c>
      <c r="AD6" s="143">
        <f t="shared" si="4"/>
        <v>5.6794888079841561</v>
      </c>
      <c r="AE6" s="143">
        <f t="shared" si="4"/>
        <v>5.7987580729518227</v>
      </c>
      <c r="AF6" s="143">
        <f t="shared" si="4"/>
        <v>5.9147332344108596</v>
      </c>
      <c r="AG6" s="143">
        <f t="shared" si="4"/>
        <v>6.0271131658646651</v>
      </c>
      <c r="AH6" s="143">
        <f t="shared" si="4"/>
        <v>6.1416283160160932</v>
      </c>
      <c r="AI6" s="143">
        <f t="shared" si="4"/>
        <v>6.2583192540203987</v>
      </c>
      <c r="AJ6" s="143">
        <f t="shared" si="4"/>
        <v>6.3772273198467859</v>
      </c>
      <c r="AK6" s="143">
        <f t="shared" si="4"/>
        <v>6.498394638923874</v>
      </c>
      <c r="AL6" s="15"/>
    </row>
    <row r="7" spans="1:38" x14ac:dyDescent="0.25">
      <c r="A7" s="56" t="s">
        <v>12</v>
      </c>
      <c r="B7" s="5">
        <v>6</v>
      </c>
      <c r="C7" s="11">
        <f>Parameters!$D$17</f>
        <v>0.22</v>
      </c>
      <c r="D7" s="5">
        <v>10</v>
      </c>
      <c r="E7" s="11">
        <f>Parameters!$D$19</f>
        <v>0.26</v>
      </c>
      <c r="F7" s="5"/>
      <c r="G7" s="11"/>
      <c r="H7" s="5"/>
      <c r="I7" s="11"/>
      <c r="J7" s="5">
        <v>15</v>
      </c>
      <c r="K7" s="48">
        <f>Parameters!$D$25</f>
        <v>0.31</v>
      </c>
      <c r="L7" s="4"/>
      <c r="M7" s="9"/>
      <c r="N7" s="4">
        <v>12</v>
      </c>
      <c r="O7" s="9">
        <f>Parameters!$D$29</f>
        <v>0.31</v>
      </c>
      <c r="P7" s="9"/>
      <c r="Q7" s="4"/>
      <c r="R7" s="9"/>
      <c r="S7" s="40">
        <v>0.5</v>
      </c>
      <c r="T7" s="40"/>
      <c r="U7" s="40"/>
      <c r="V7" s="40"/>
      <c r="W7" s="91">
        <f t="shared" si="0"/>
        <v>13.519</v>
      </c>
      <c r="X7" s="143">
        <f t="shared" si="2"/>
        <v>13.519</v>
      </c>
      <c r="Y7" s="143">
        <f>X7*(1+X$3)</f>
        <v>13.552797499999999</v>
      </c>
      <c r="Z7" s="143">
        <f t="shared" ref="Z7:AK7" si="5">Y7*(1+Y$3)</f>
        <v>13.383387531249999</v>
      </c>
      <c r="AA7" s="143">
        <f t="shared" si="5"/>
        <v>13.549341536637499</v>
      </c>
      <c r="AB7" s="143">
        <f t="shared" si="5"/>
        <v>14.856852994923019</v>
      </c>
      <c r="AC7" s="143">
        <f t="shared" si="5"/>
        <v>15.370900108547355</v>
      </c>
      <c r="AD7" s="143">
        <f t="shared" si="5"/>
        <v>15.792062771521554</v>
      </c>
      <c r="AE7" s="143">
        <f t="shared" si="5"/>
        <v>16.123696089723506</v>
      </c>
      <c r="AF7" s="143">
        <f t="shared" si="5"/>
        <v>16.446170011517975</v>
      </c>
      <c r="AG7" s="143">
        <f t="shared" si="5"/>
        <v>16.758647241736814</v>
      </c>
      <c r="AH7" s="143">
        <f t="shared" si="5"/>
        <v>17.077061539329812</v>
      </c>
      <c r="AI7" s="143">
        <f t="shared" si="5"/>
        <v>17.401525708577076</v>
      </c>
      <c r="AJ7" s="143">
        <f t="shared" si="5"/>
        <v>17.732154697040038</v>
      </c>
      <c r="AK7" s="143">
        <f t="shared" si="5"/>
        <v>18.069065636283796</v>
      </c>
      <c r="AL7" s="15"/>
    </row>
    <row r="8" spans="1:38" x14ac:dyDescent="0.25">
      <c r="A8" s="56" t="s">
        <v>13</v>
      </c>
      <c r="B8" s="5">
        <v>8</v>
      </c>
      <c r="C8" s="11">
        <f>Parameters!$D$17</f>
        <v>0.22</v>
      </c>
      <c r="D8" s="5">
        <v>10</v>
      </c>
      <c r="E8" s="11">
        <f>Parameters!$D$19</f>
        <v>0.26</v>
      </c>
      <c r="F8" s="5"/>
      <c r="G8" s="11"/>
      <c r="H8" s="5">
        <v>50</v>
      </c>
      <c r="I8" s="11">
        <f>Parameters!$D$23</f>
        <v>0.31</v>
      </c>
      <c r="J8" s="5">
        <v>25</v>
      </c>
      <c r="K8" s="48">
        <f>Parameters!$D$25</f>
        <v>0.31</v>
      </c>
      <c r="L8" s="4">
        <v>14</v>
      </c>
      <c r="M8" s="9">
        <f>Parameters!$D$27</f>
        <v>0.31</v>
      </c>
      <c r="N8" s="4">
        <v>10</v>
      </c>
      <c r="O8" s="9">
        <f>Parameters!$D$29</f>
        <v>0.31</v>
      </c>
      <c r="P8" s="9"/>
      <c r="Q8" s="4"/>
      <c r="R8" s="9"/>
      <c r="S8" s="40">
        <v>0.5</v>
      </c>
      <c r="T8" s="40"/>
      <c r="U8" s="40"/>
      <c r="V8" s="40"/>
      <c r="W8" s="91">
        <f t="shared" si="0"/>
        <v>38.555</v>
      </c>
      <c r="X8" s="143">
        <f t="shared" si="2"/>
        <v>38.555</v>
      </c>
      <c r="Y8" s="143">
        <f>X8*(1+X$3)</f>
        <v>38.651387499999998</v>
      </c>
      <c r="Z8" s="143">
        <f t="shared" ref="Z8:AK8" si="6">Y8*(1+Y$3)</f>
        <v>38.168245156250002</v>
      </c>
      <c r="AA8" s="143">
        <f t="shared" si="6"/>
        <v>38.641531396187503</v>
      </c>
      <c r="AB8" s="143">
        <f t="shared" si="6"/>
        <v>42.3704391759196</v>
      </c>
      <c r="AC8" s="143">
        <f t="shared" si="6"/>
        <v>43.836456371406413</v>
      </c>
      <c r="AD8" s="143">
        <f t="shared" si="6"/>
        <v>45.037575275982952</v>
      </c>
      <c r="AE8" s="143">
        <f t="shared" si="6"/>
        <v>45.983364356778587</v>
      </c>
      <c r="AF8" s="143">
        <f t="shared" si="6"/>
        <v>46.903031643914161</v>
      </c>
      <c r="AG8" s="143">
        <f t="shared" si="6"/>
        <v>47.794189245148523</v>
      </c>
      <c r="AH8" s="143">
        <f t="shared" si="6"/>
        <v>48.702278840806343</v>
      </c>
      <c r="AI8" s="143">
        <f t="shared" si="6"/>
        <v>49.627622138781661</v>
      </c>
      <c r="AJ8" s="143">
        <f t="shared" si="6"/>
        <v>50.570546959418508</v>
      </c>
      <c r="AK8" s="143">
        <f t="shared" si="6"/>
        <v>51.531387351647453</v>
      </c>
      <c r="AL8" s="15"/>
    </row>
    <row r="9" spans="1:38" x14ac:dyDescent="0.25">
      <c r="A9" s="56" t="s">
        <v>198</v>
      </c>
      <c r="B9" s="5">
        <v>6</v>
      </c>
      <c r="C9" s="11">
        <f>Parameters!$D$17</f>
        <v>0.22</v>
      </c>
      <c r="D9" s="5">
        <v>10</v>
      </c>
      <c r="E9" s="11">
        <f>Parameters!$D$19</f>
        <v>0.26</v>
      </c>
      <c r="F9" s="5"/>
      <c r="G9" s="11"/>
      <c r="H9" s="5"/>
      <c r="I9" s="11"/>
      <c r="J9" s="5">
        <v>15</v>
      </c>
      <c r="K9" s="48">
        <f>Parameters!$D$25</f>
        <v>0.31</v>
      </c>
      <c r="L9" s="4"/>
      <c r="M9" s="9"/>
      <c r="N9" s="4">
        <v>12</v>
      </c>
      <c r="O9" s="9">
        <f>Parameters!$D$29</f>
        <v>0.31</v>
      </c>
      <c r="P9" s="9"/>
      <c r="Q9" s="4"/>
      <c r="R9" s="9"/>
      <c r="S9" s="40">
        <v>0.5</v>
      </c>
      <c r="T9" s="40"/>
      <c r="U9" s="40"/>
      <c r="V9" s="40"/>
      <c r="W9" s="91">
        <f t="shared" si="0"/>
        <v>13.519</v>
      </c>
      <c r="X9" s="143">
        <f t="shared" si="2"/>
        <v>13.519</v>
      </c>
      <c r="Y9" s="143">
        <f>X9*(1+X$3)</f>
        <v>13.552797499999999</v>
      </c>
      <c r="Z9" s="143">
        <f t="shared" ref="Z9:AK9" si="7">Y9*(1+Y$3)</f>
        <v>13.383387531249999</v>
      </c>
      <c r="AA9" s="143">
        <f t="shared" si="7"/>
        <v>13.549341536637499</v>
      </c>
      <c r="AB9" s="143">
        <f t="shared" si="7"/>
        <v>14.856852994923019</v>
      </c>
      <c r="AC9" s="143">
        <f t="shared" si="7"/>
        <v>15.370900108547355</v>
      </c>
      <c r="AD9" s="143">
        <f t="shared" si="7"/>
        <v>15.792062771521554</v>
      </c>
      <c r="AE9" s="143">
        <f t="shared" si="7"/>
        <v>16.123696089723506</v>
      </c>
      <c r="AF9" s="143">
        <f t="shared" si="7"/>
        <v>16.446170011517975</v>
      </c>
      <c r="AG9" s="143">
        <f t="shared" si="7"/>
        <v>16.758647241736814</v>
      </c>
      <c r="AH9" s="143">
        <f t="shared" si="7"/>
        <v>17.077061539329812</v>
      </c>
      <c r="AI9" s="143">
        <f t="shared" si="7"/>
        <v>17.401525708577076</v>
      </c>
      <c r="AJ9" s="143">
        <f t="shared" si="7"/>
        <v>17.732154697040038</v>
      </c>
      <c r="AK9" s="143">
        <f t="shared" si="7"/>
        <v>18.069065636283796</v>
      </c>
      <c r="AL9" s="15"/>
    </row>
    <row r="10" spans="1:38" x14ac:dyDescent="0.25">
      <c r="A10" s="56" t="s">
        <v>77</v>
      </c>
      <c r="B10" s="5">
        <v>11</v>
      </c>
      <c r="C10" s="11">
        <f>Parameters!$D$17</f>
        <v>0.22</v>
      </c>
      <c r="D10" s="5">
        <v>10</v>
      </c>
      <c r="E10" s="11">
        <f>Parameters!$D$19</f>
        <v>0.26</v>
      </c>
      <c r="F10" s="5"/>
      <c r="G10" s="11"/>
      <c r="H10" s="5"/>
      <c r="I10" s="11"/>
      <c r="J10" s="5">
        <v>20</v>
      </c>
      <c r="K10" s="48">
        <f>Parameters!$D$25</f>
        <v>0.31</v>
      </c>
      <c r="L10" s="4"/>
      <c r="M10" s="9"/>
      <c r="N10" s="4">
        <v>10</v>
      </c>
      <c r="O10" s="9">
        <f>Parameters!$D$29</f>
        <v>0.31</v>
      </c>
      <c r="P10" s="9"/>
      <c r="Q10" s="4"/>
      <c r="R10" s="9"/>
      <c r="S10" s="40">
        <v>0.5</v>
      </c>
      <c r="T10" s="40"/>
      <c r="U10" s="40"/>
      <c r="V10" s="40"/>
      <c r="W10" s="91">
        <f t="shared" si="0"/>
        <v>15.751999999999999</v>
      </c>
      <c r="X10" s="143">
        <f t="shared" si="2"/>
        <v>15.751999999999999</v>
      </c>
      <c r="Y10" s="143">
        <f>X10*(1+X$3)</f>
        <v>15.791379999999998</v>
      </c>
      <c r="Z10" s="143">
        <f t="shared" ref="Z10:AK10" si="8">Y10*(1+Y$3)</f>
        <v>15.593987749999998</v>
      </c>
      <c r="AA10" s="143">
        <f t="shared" si="8"/>
        <v>15.787353198099998</v>
      </c>
      <c r="AB10" s="143">
        <f t="shared" si="8"/>
        <v>17.310832781716648</v>
      </c>
      <c r="AC10" s="143">
        <f t="shared" si="8"/>
        <v>17.909787595964044</v>
      </c>
      <c r="AD10" s="143">
        <f t="shared" si="8"/>
        <v>18.40051577609346</v>
      </c>
      <c r="AE10" s="143">
        <f t="shared" si="8"/>
        <v>18.786926607391422</v>
      </c>
      <c r="AF10" s="143">
        <f t="shared" si="8"/>
        <v>19.16266513953925</v>
      </c>
      <c r="AG10" s="143">
        <f t="shared" si="8"/>
        <v>19.526755777190495</v>
      </c>
      <c r="AH10" s="143">
        <f t="shared" si="8"/>
        <v>19.897764136957111</v>
      </c>
      <c r="AI10" s="143">
        <f t="shared" si="8"/>
        <v>20.275821655559294</v>
      </c>
      <c r="AJ10" s="143">
        <f t="shared" si="8"/>
        <v>20.66106226701492</v>
      </c>
      <c r="AK10" s="143">
        <f t="shared" si="8"/>
        <v>21.053622450088202</v>
      </c>
      <c r="AL10" s="15"/>
    </row>
    <row r="11" spans="1:38" x14ac:dyDescent="0.25">
      <c r="A11" s="56" t="s">
        <v>78</v>
      </c>
      <c r="B11" s="5">
        <v>11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22</v>
      </c>
      <c r="K11" s="48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9"/>
      <c r="S11" s="40">
        <v>0.5</v>
      </c>
      <c r="T11" s="40"/>
      <c r="U11" s="40"/>
      <c r="V11" s="40"/>
      <c r="W11" s="91">
        <f t="shared" si="0"/>
        <v>33.484000000000002</v>
      </c>
      <c r="X11" s="143">
        <f t="shared" si="2"/>
        <v>33.484000000000002</v>
      </c>
      <c r="Y11" s="143">
        <f>X11*(1+X$3)</f>
        <v>33.567709999999998</v>
      </c>
      <c r="Z11" s="143">
        <f t="shared" ref="Z11:AK11" si="9">Y11*(1+Y$3)</f>
        <v>33.148113625000001</v>
      </c>
      <c r="AA11" s="143">
        <f t="shared" si="9"/>
        <v>33.55915023395</v>
      </c>
      <c r="AB11" s="143">
        <f t="shared" si="9"/>
        <v>36.797608231526176</v>
      </c>
      <c r="AC11" s="143">
        <f t="shared" si="9"/>
        <v>38.070805476336979</v>
      </c>
      <c r="AD11" s="143">
        <f t="shared" si="9"/>
        <v>39.113945546388614</v>
      </c>
      <c r="AE11" s="143">
        <f t="shared" si="9"/>
        <v>39.935338402862769</v>
      </c>
      <c r="AF11" s="143">
        <f t="shared" si="9"/>
        <v>40.734045170920027</v>
      </c>
      <c r="AG11" s="143">
        <f t="shared" si="9"/>
        <v>41.507992029167504</v>
      </c>
      <c r="AH11" s="143">
        <f t="shared" si="9"/>
        <v>42.296643877721685</v>
      </c>
      <c r="AI11" s="143">
        <f t="shared" si="9"/>
        <v>43.100280111398391</v>
      </c>
      <c r="AJ11" s="143">
        <f t="shared" si="9"/>
        <v>43.919185433514954</v>
      </c>
      <c r="AK11" s="143">
        <f t="shared" si="9"/>
        <v>44.753649956751737</v>
      </c>
      <c r="AL11" s="15"/>
    </row>
    <row r="12" spans="1:38" x14ac:dyDescent="0.25">
      <c r="A12" s="56" t="s">
        <v>14</v>
      </c>
      <c r="B12" s="5">
        <v>10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23</v>
      </c>
      <c r="K12" s="48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9"/>
      <c r="S12" s="40">
        <v>0.5</v>
      </c>
      <c r="T12" s="40"/>
      <c r="U12" s="40"/>
      <c r="V12" s="40"/>
      <c r="W12" s="91">
        <f t="shared" si="0"/>
        <v>33.583000000000006</v>
      </c>
      <c r="X12" s="143">
        <f t="shared" si="2"/>
        <v>33.583000000000006</v>
      </c>
      <c r="Y12" s="143">
        <f>X12*(1+X$3)</f>
        <v>33.666957500000002</v>
      </c>
      <c r="Z12" s="143">
        <f t="shared" ref="Z12:AK12" si="10">Y12*(1+Y$3)</f>
        <v>33.246120531250007</v>
      </c>
      <c r="AA12" s="143">
        <f t="shared" si="10"/>
        <v>33.658372425837506</v>
      </c>
      <c r="AB12" s="143">
        <f t="shared" si="10"/>
        <v>36.906405364930826</v>
      </c>
      <c r="AC12" s="143">
        <f t="shared" si="10"/>
        <v>38.183366990557431</v>
      </c>
      <c r="AD12" s="143">
        <f t="shared" si="10"/>
        <v>39.229591246098707</v>
      </c>
      <c r="AE12" s="143">
        <f t="shared" si="10"/>
        <v>40.053412662266773</v>
      </c>
      <c r="AF12" s="143">
        <f t="shared" si="10"/>
        <v>40.854480915512106</v>
      </c>
      <c r="AG12" s="143">
        <f t="shared" si="10"/>
        <v>41.630716052906834</v>
      </c>
      <c r="AH12" s="143">
        <f t="shared" si="10"/>
        <v>42.421699657912058</v>
      </c>
      <c r="AI12" s="143">
        <f t="shared" si="10"/>
        <v>43.227711951412381</v>
      </c>
      <c r="AJ12" s="143">
        <f t="shared" si="10"/>
        <v>44.049038478489216</v>
      </c>
      <c r="AK12" s="143">
        <f t="shared" si="10"/>
        <v>44.885970209580506</v>
      </c>
      <c r="AL12" s="15"/>
    </row>
    <row r="13" spans="1:38" x14ac:dyDescent="0.25">
      <c r="A13" s="56" t="s">
        <v>100</v>
      </c>
      <c r="B13" s="5">
        <v>10</v>
      </c>
      <c r="C13" s="11">
        <f>Parameters!$D$17</f>
        <v>0.22</v>
      </c>
      <c r="D13" s="5">
        <v>10</v>
      </c>
      <c r="E13" s="11">
        <f>Parameters!$D$19</f>
        <v>0.26</v>
      </c>
      <c r="F13" s="5"/>
      <c r="G13" s="11"/>
      <c r="H13" s="5">
        <v>50</v>
      </c>
      <c r="I13" s="11">
        <f>Parameters!$D$23</f>
        <v>0.31</v>
      </c>
      <c r="J13" s="5">
        <v>23</v>
      </c>
      <c r="K13" s="48">
        <f>Parameters!$D$25</f>
        <v>0.31</v>
      </c>
      <c r="L13" s="4"/>
      <c r="M13" s="9"/>
      <c r="N13" s="4">
        <v>10</v>
      </c>
      <c r="O13" s="9">
        <f>Parameters!$D$29</f>
        <v>0.31</v>
      </c>
      <c r="P13" s="9"/>
      <c r="Q13" s="4"/>
      <c r="R13" s="9"/>
      <c r="S13" s="40">
        <v>0.5</v>
      </c>
      <c r="T13" s="40"/>
      <c r="U13" s="40"/>
      <c r="V13" s="40"/>
      <c r="W13" s="91">
        <f t="shared" si="0"/>
        <v>33.583000000000006</v>
      </c>
      <c r="X13" s="143">
        <f t="shared" si="2"/>
        <v>33.583000000000006</v>
      </c>
      <c r="Y13" s="143">
        <f>X13*(1+X$3)</f>
        <v>33.666957500000002</v>
      </c>
      <c r="Z13" s="143">
        <f t="shared" ref="Z13:AK13" si="11">Y13*(1+Y$3)</f>
        <v>33.246120531250007</v>
      </c>
      <c r="AA13" s="143">
        <f t="shared" si="11"/>
        <v>33.658372425837506</v>
      </c>
      <c r="AB13" s="143">
        <f t="shared" si="11"/>
        <v>36.906405364930826</v>
      </c>
      <c r="AC13" s="143">
        <f t="shared" si="11"/>
        <v>38.183366990557431</v>
      </c>
      <c r="AD13" s="143">
        <f t="shared" si="11"/>
        <v>39.229591246098707</v>
      </c>
      <c r="AE13" s="143">
        <f t="shared" si="11"/>
        <v>40.053412662266773</v>
      </c>
      <c r="AF13" s="143">
        <f t="shared" si="11"/>
        <v>40.854480915512106</v>
      </c>
      <c r="AG13" s="143">
        <f t="shared" si="11"/>
        <v>41.630716052906834</v>
      </c>
      <c r="AH13" s="143">
        <f t="shared" si="11"/>
        <v>42.421699657912058</v>
      </c>
      <c r="AI13" s="143">
        <f t="shared" si="11"/>
        <v>43.227711951412381</v>
      </c>
      <c r="AJ13" s="143">
        <f t="shared" si="11"/>
        <v>44.049038478489216</v>
      </c>
      <c r="AK13" s="143">
        <f t="shared" si="11"/>
        <v>44.885970209580506</v>
      </c>
      <c r="AL13" s="15"/>
    </row>
    <row r="14" spans="1:38" x14ac:dyDescent="0.25">
      <c r="A14" s="56" t="s">
        <v>15</v>
      </c>
      <c r="B14" s="5">
        <v>8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>
        <v>50</v>
      </c>
      <c r="I14" s="11">
        <f>Parameters!$D$23</f>
        <v>0.31</v>
      </c>
      <c r="J14" s="5">
        <v>25</v>
      </c>
      <c r="K14" s="48">
        <f>Parameters!$D$25</f>
        <v>0.31</v>
      </c>
      <c r="L14" s="4">
        <v>14</v>
      </c>
      <c r="M14" s="9">
        <f>Parameters!$D$27</f>
        <v>0.31</v>
      </c>
      <c r="N14" s="4">
        <v>10</v>
      </c>
      <c r="O14" s="9">
        <f>Parameters!$D$29</f>
        <v>0.31</v>
      </c>
      <c r="P14" s="9"/>
      <c r="Q14" s="4"/>
      <c r="R14" s="9"/>
      <c r="S14" s="40">
        <v>0.5</v>
      </c>
      <c r="T14" s="40"/>
      <c r="U14" s="40"/>
      <c r="V14" s="40"/>
      <c r="W14" s="91">
        <f t="shared" si="0"/>
        <v>38.555</v>
      </c>
      <c r="X14" s="143">
        <f t="shared" si="2"/>
        <v>38.555</v>
      </c>
      <c r="Y14" s="143">
        <f>X14*(1+X$3)</f>
        <v>38.651387499999998</v>
      </c>
      <c r="Z14" s="143">
        <f t="shared" ref="Z14:AK14" si="12">Y14*(1+Y$3)</f>
        <v>38.168245156250002</v>
      </c>
      <c r="AA14" s="143">
        <f t="shared" si="12"/>
        <v>38.641531396187503</v>
      </c>
      <c r="AB14" s="143">
        <f t="shared" si="12"/>
        <v>42.3704391759196</v>
      </c>
      <c r="AC14" s="143">
        <f t="shared" si="12"/>
        <v>43.836456371406413</v>
      </c>
      <c r="AD14" s="143">
        <f t="shared" si="12"/>
        <v>45.037575275982952</v>
      </c>
      <c r="AE14" s="143">
        <f t="shared" si="12"/>
        <v>45.983364356778587</v>
      </c>
      <c r="AF14" s="143">
        <f t="shared" si="12"/>
        <v>46.903031643914161</v>
      </c>
      <c r="AG14" s="143">
        <f t="shared" si="12"/>
        <v>47.794189245148523</v>
      </c>
      <c r="AH14" s="143">
        <f t="shared" si="12"/>
        <v>48.702278840806343</v>
      </c>
      <c r="AI14" s="143">
        <f t="shared" si="12"/>
        <v>49.627622138781661</v>
      </c>
      <c r="AJ14" s="143">
        <f t="shared" si="12"/>
        <v>50.570546959418508</v>
      </c>
      <c r="AK14" s="143">
        <f t="shared" si="12"/>
        <v>51.531387351647453</v>
      </c>
      <c r="AL14" s="15"/>
    </row>
    <row r="15" spans="1:38" x14ac:dyDescent="0.25">
      <c r="A15" s="56" t="s">
        <v>16</v>
      </c>
      <c r="B15" s="5">
        <v>10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23</v>
      </c>
      <c r="K15" s="48">
        <f>Parameters!$D$25</f>
        <v>0.31</v>
      </c>
      <c r="L15" s="4"/>
      <c r="M15" s="9"/>
      <c r="N15" s="4">
        <v>10</v>
      </c>
      <c r="O15" s="9">
        <f>Parameters!$D$29</f>
        <v>0.31</v>
      </c>
      <c r="P15" s="9"/>
      <c r="Q15" s="4"/>
      <c r="R15" s="9"/>
      <c r="S15" s="40">
        <v>0.5</v>
      </c>
      <c r="T15" s="40"/>
      <c r="U15" s="40"/>
      <c r="V15" s="40"/>
      <c r="W15" s="91">
        <f t="shared" si="0"/>
        <v>33.583000000000006</v>
      </c>
      <c r="X15" s="143">
        <f t="shared" si="2"/>
        <v>33.583000000000006</v>
      </c>
      <c r="Y15" s="143">
        <f>X15*(1+X$3)</f>
        <v>33.666957500000002</v>
      </c>
      <c r="Z15" s="143">
        <f t="shared" ref="Z15:AK15" si="13">Y15*(1+Y$3)</f>
        <v>33.246120531250007</v>
      </c>
      <c r="AA15" s="143">
        <f t="shared" si="13"/>
        <v>33.658372425837506</v>
      </c>
      <c r="AB15" s="143">
        <f t="shared" si="13"/>
        <v>36.906405364930826</v>
      </c>
      <c r="AC15" s="143">
        <f t="shared" si="13"/>
        <v>38.183366990557431</v>
      </c>
      <c r="AD15" s="143">
        <f t="shared" si="13"/>
        <v>39.229591246098707</v>
      </c>
      <c r="AE15" s="143">
        <f t="shared" si="13"/>
        <v>40.053412662266773</v>
      </c>
      <c r="AF15" s="143">
        <f t="shared" si="13"/>
        <v>40.854480915512106</v>
      </c>
      <c r="AG15" s="143">
        <f t="shared" si="13"/>
        <v>41.630716052906834</v>
      </c>
      <c r="AH15" s="143">
        <f t="shared" si="13"/>
        <v>42.421699657912058</v>
      </c>
      <c r="AI15" s="143">
        <f t="shared" si="13"/>
        <v>43.227711951412381</v>
      </c>
      <c r="AJ15" s="143">
        <f t="shared" si="13"/>
        <v>44.049038478489216</v>
      </c>
      <c r="AK15" s="143">
        <f t="shared" si="13"/>
        <v>44.885970209580506</v>
      </c>
      <c r="AL15" s="15"/>
    </row>
    <row r="16" spans="1:38" x14ac:dyDescent="0.25">
      <c r="A16" s="56" t="s">
        <v>99</v>
      </c>
      <c r="B16" s="5">
        <v>10</v>
      </c>
      <c r="C16" s="11">
        <f>Parameters!$D$17</f>
        <v>0.22</v>
      </c>
      <c r="D16" s="5">
        <v>10</v>
      </c>
      <c r="E16" s="11">
        <f>Parameters!$D$19</f>
        <v>0.26</v>
      </c>
      <c r="F16" s="5"/>
      <c r="G16" s="11"/>
      <c r="H16" s="5">
        <v>50</v>
      </c>
      <c r="I16" s="11">
        <f>Parameters!$D$23</f>
        <v>0.31</v>
      </c>
      <c r="J16" s="5">
        <v>23</v>
      </c>
      <c r="K16" s="48">
        <f>Parameters!$D$25</f>
        <v>0.31</v>
      </c>
      <c r="L16" s="4"/>
      <c r="M16" s="9"/>
      <c r="N16" s="4">
        <v>10</v>
      </c>
      <c r="O16" s="9">
        <f>Parameters!$D$29</f>
        <v>0.31</v>
      </c>
      <c r="P16" s="9"/>
      <c r="Q16" s="4"/>
      <c r="R16" s="9"/>
      <c r="S16" s="40">
        <v>0.5</v>
      </c>
      <c r="T16" s="40"/>
      <c r="U16" s="40"/>
      <c r="V16" s="40"/>
      <c r="W16" s="91">
        <f t="shared" si="0"/>
        <v>33.583000000000006</v>
      </c>
      <c r="X16" s="143">
        <f t="shared" si="2"/>
        <v>33.583000000000006</v>
      </c>
      <c r="Y16" s="143">
        <f>X16*(1+X$3)</f>
        <v>33.666957500000002</v>
      </c>
      <c r="Z16" s="143">
        <f t="shared" ref="Z16:AK16" si="14">Y16*(1+Y$3)</f>
        <v>33.246120531250007</v>
      </c>
      <c r="AA16" s="143">
        <f t="shared" si="14"/>
        <v>33.658372425837506</v>
      </c>
      <c r="AB16" s="143">
        <f t="shared" si="14"/>
        <v>36.906405364930826</v>
      </c>
      <c r="AC16" s="143">
        <f t="shared" si="14"/>
        <v>38.183366990557431</v>
      </c>
      <c r="AD16" s="143">
        <f t="shared" si="14"/>
        <v>39.229591246098707</v>
      </c>
      <c r="AE16" s="143">
        <f t="shared" si="14"/>
        <v>40.053412662266773</v>
      </c>
      <c r="AF16" s="143">
        <f t="shared" si="14"/>
        <v>40.854480915512106</v>
      </c>
      <c r="AG16" s="143">
        <f t="shared" si="14"/>
        <v>41.630716052906834</v>
      </c>
      <c r="AH16" s="143">
        <f t="shared" si="14"/>
        <v>42.421699657912058</v>
      </c>
      <c r="AI16" s="143">
        <f t="shared" si="14"/>
        <v>43.227711951412381</v>
      </c>
      <c r="AJ16" s="143">
        <f t="shared" si="14"/>
        <v>44.049038478489216</v>
      </c>
      <c r="AK16" s="143">
        <f t="shared" si="14"/>
        <v>44.885970209580506</v>
      </c>
      <c r="AL16" s="15"/>
    </row>
    <row r="17" spans="1:38" x14ac:dyDescent="0.25">
      <c r="A17" s="56" t="s">
        <v>17</v>
      </c>
      <c r="B17" s="5">
        <v>8</v>
      </c>
      <c r="C17" s="11">
        <f>Parameters!$D$17</f>
        <v>0.22</v>
      </c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25</v>
      </c>
      <c r="K17" s="48">
        <f>Parameters!$D$25</f>
        <v>0.31</v>
      </c>
      <c r="L17" s="4">
        <v>14</v>
      </c>
      <c r="M17" s="9">
        <f>Parameters!$D$27</f>
        <v>0.31</v>
      </c>
      <c r="N17" s="4">
        <v>10</v>
      </c>
      <c r="O17" s="9">
        <f>Parameters!$D$29</f>
        <v>0.31</v>
      </c>
      <c r="P17" s="9"/>
      <c r="Q17" s="4"/>
      <c r="R17" s="9"/>
      <c r="S17" s="40">
        <v>0.5</v>
      </c>
      <c r="T17" s="40"/>
      <c r="U17" s="40"/>
      <c r="V17" s="40"/>
      <c r="W17" s="91">
        <f t="shared" si="0"/>
        <v>38.555</v>
      </c>
      <c r="X17" s="143">
        <f t="shared" si="2"/>
        <v>38.555</v>
      </c>
      <c r="Y17" s="143">
        <f>X17*(1+X$3)</f>
        <v>38.651387499999998</v>
      </c>
      <c r="Z17" s="143">
        <f t="shared" ref="Z17:AK17" si="15">Y17*(1+Y$3)</f>
        <v>38.168245156250002</v>
      </c>
      <c r="AA17" s="143">
        <f t="shared" si="15"/>
        <v>38.641531396187503</v>
      </c>
      <c r="AB17" s="143">
        <f t="shared" si="15"/>
        <v>42.3704391759196</v>
      </c>
      <c r="AC17" s="143">
        <f t="shared" si="15"/>
        <v>43.836456371406413</v>
      </c>
      <c r="AD17" s="143">
        <f t="shared" si="15"/>
        <v>45.037575275982952</v>
      </c>
      <c r="AE17" s="143">
        <f t="shared" si="15"/>
        <v>45.983364356778587</v>
      </c>
      <c r="AF17" s="143">
        <f t="shared" si="15"/>
        <v>46.903031643914161</v>
      </c>
      <c r="AG17" s="143">
        <f t="shared" si="15"/>
        <v>47.794189245148523</v>
      </c>
      <c r="AH17" s="143">
        <f t="shared" si="15"/>
        <v>48.702278840806343</v>
      </c>
      <c r="AI17" s="143">
        <f t="shared" si="15"/>
        <v>49.627622138781661</v>
      </c>
      <c r="AJ17" s="143">
        <f t="shared" si="15"/>
        <v>50.570546959418508</v>
      </c>
      <c r="AK17" s="143">
        <f t="shared" si="15"/>
        <v>51.531387351647453</v>
      </c>
      <c r="AL17" s="15"/>
    </row>
    <row r="18" spans="1:38" x14ac:dyDescent="0.25">
      <c r="A18" s="56" t="s">
        <v>46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/>
      <c r="K18" s="9"/>
      <c r="L18" s="4"/>
      <c r="M18" s="9"/>
      <c r="N18" s="4"/>
      <c r="O18" s="9"/>
      <c r="P18" s="9"/>
      <c r="Q18" s="4"/>
      <c r="R18" s="9"/>
      <c r="S18" s="33"/>
      <c r="T18" s="33"/>
      <c r="U18" s="33"/>
      <c r="V18" s="33"/>
      <c r="W18" s="91">
        <f t="shared" si="0"/>
        <v>19.910000000000004</v>
      </c>
      <c r="X18" s="143">
        <f t="shared" si="2"/>
        <v>19.910000000000004</v>
      </c>
      <c r="Y18" s="143">
        <f>X18*(1+X$3)</f>
        <v>19.959775000000004</v>
      </c>
      <c r="Z18" s="143">
        <f t="shared" ref="Z18:AK18" si="16">Y18*(1+Y$3)</f>
        <v>19.710277812500006</v>
      </c>
      <c r="AA18" s="143">
        <f t="shared" si="16"/>
        <v>19.954685257375004</v>
      </c>
      <c r="AB18" s="143">
        <f t="shared" si="16"/>
        <v>21.880312384711694</v>
      </c>
      <c r="AC18" s="143">
        <f t="shared" si="16"/>
        <v>22.637371193222716</v>
      </c>
      <c r="AD18" s="143">
        <f t="shared" si="16"/>
        <v>23.257635163917019</v>
      </c>
      <c r="AE18" s="143">
        <f t="shared" si="16"/>
        <v>23.746045502359273</v>
      </c>
      <c r="AF18" s="143">
        <f t="shared" si="16"/>
        <v>24.220966412406458</v>
      </c>
      <c r="AG18" s="143">
        <f t="shared" si="16"/>
        <v>24.681164774242177</v>
      </c>
      <c r="AH18" s="143">
        <f t="shared" si="16"/>
        <v>25.150106904952775</v>
      </c>
      <c r="AI18" s="143">
        <f t="shared" si="16"/>
        <v>25.627958936146875</v>
      </c>
      <c r="AJ18" s="143">
        <f t="shared" si="16"/>
        <v>26.114890155933665</v>
      </c>
      <c r="AK18" s="143">
        <f t="shared" si="16"/>
        <v>26.611073068896403</v>
      </c>
      <c r="AL18" s="15"/>
    </row>
    <row r="19" spans="1:38" x14ac:dyDescent="0.25">
      <c r="A19" s="56" t="s">
        <v>95</v>
      </c>
      <c r="B19" s="5"/>
      <c r="C19" s="11"/>
      <c r="D19" s="5">
        <v>10</v>
      </c>
      <c r="E19" s="11">
        <f>Parameters!$D$19</f>
        <v>0.26</v>
      </c>
      <c r="F19" s="5"/>
      <c r="G19" s="11"/>
      <c r="H19" s="5">
        <v>50</v>
      </c>
      <c r="I19" s="11">
        <f>Parameters!$D$23</f>
        <v>0.31</v>
      </c>
      <c r="J19" s="5">
        <v>15</v>
      </c>
      <c r="K19" s="48">
        <f>Parameters!$D$25</f>
        <v>0.31</v>
      </c>
      <c r="L19" s="4">
        <v>28</v>
      </c>
      <c r="M19" s="9">
        <f>Parameters!$D$27</f>
        <v>0.31</v>
      </c>
      <c r="N19" s="4"/>
      <c r="O19" s="9"/>
      <c r="P19" s="9"/>
      <c r="Q19" s="4"/>
      <c r="R19" s="9"/>
      <c r="S19" s="33"/>
      <c r="T19" s="33"/>
      <c r="U19" s="33"/>
      <c r="V19" s="33"/>
      <c r="W19" s="91">
        <f t="shared" si="0"/>
        <v>34.573</v>
      </c>
      <c r="X19" s="143">
        <f t="shared" si="2"/>
        <v>34.573</v>
      </c>
      <c r="Y19" s="143">
        <f>X19*(1+X$3)</f>
        <v>34.659432500000001</v>
      </c>
      <c r="Z19" s="143">
        <f t="shared" ref="Z19:AK19" si="17">Y19*(1+Y$3)</f>
        <v>34.22618959375</v>
      </c>
      <c r="AA19" s="143">
        <f t="shared" si="17"/>
        <v>34.650594344712502</v>
      </c>
      <c r="AB19" s="143">
        <f t="shared" si="17"/>
        <v>37.994376698977263</v>
      </c>
      <c r="AC19" s="143">
        <f t="shared" si="17"/>
        <v>39.308982132761876</v>
      </c>
      <c r="AD19" s="143">
        <f t="shared" si="17"/>
        <v>40.386048243199554</v>
      </c>
      <c r="AE19" s="143">
        <f t="shared" si="17"/>
        <v>41.234155256306742</v>
      </c>
      <c r="AF19" s="143">
        <f t="shared" si="17"/>
        <v>42.058838361432876</v>
      </c>
      <c r="AG19" s="143">
        <f t="shared" si="17"/>
        <v>42.857956290300095</v>
      </c>
      <c r="AH19" s="143">
        <f t="shared" si="17"/>
        <v>43.672257459815789</v>
      </c>
      <c r="AI19" s="143">
        <f t="shared" si="17"/>
        <v>44.502030351552285</v>
      </c>
      <c r="AJ19" s="143">
        <f t="shared" si="17"/>
        <v>45.347568928231773</v>
      </c>
      <c r="AK19" s="143">
        <f t="shared" si="17"/>
        <v>46.209172737868172</v>
      </c>
      <c r="AL19" s="15"/>
    </row>
    <row r="20" spans="1:38" x14ac:dyDescent="0.25">
      <c r="A20" s="56" t="s">
        <v>96</v>
      </c>
      <c r="B20" s="5">
        <v>3</v>
      </c>
      <c r="C20" s="11">
        <f>Parameters!$D$17</f>
        <v>0.22</v>
      </c>
      <c r="D20" s="5">
        <v>10</v>
      </c>
      <c r="E20" s="11">
        <f>Parameters!$D$19</f>
        <v>0.26</v>
      </c>
      <c r="F20" s="5"/>
      <c r="G20" s="11"/>
      <c r="H20" s="5">
        <v>50</v>
      </c>
      <c r="I20" s="11">
        <f>Parameters!$D$23</f>
        <v>0.31</v>
      </c>
      <c r="J20" s="5">
        <v>15</v>
      </c>
      <c r="K20" s="48">
        <f>Parameters!$D$25</f>
        <v>0.31</v>
      </c>
      <c r="L20" s="4">
        <v>5</v>
      </c>
      <c r="M20" s="9">
        <f>Parameters!$D$27</f>
        <v>0.31</v>
      </c>
      <c r="N20" s="4"/>
      <c r="O20" s="9"/>
      <c r="P20" s="9"/>
      <c r="Q20" s="4"/>
      <c r="R20" s="9"/>
      <c r="S20" s="33"/>
      <c r="T20" s="33"/>
      <c r="U20" s="33"/>
      <c r="V20" s="33"/>
      <c r="W20" s="91">
        <f t="shared" si="0"/>
        <v>27.456000000000007</v>
      </c>
      <c r="X20" s="143">
        <f t="shared" si="2"/>
        <v>27.456000000000007</v>
      </c>
      <c r="Y20" s="143">
        <f>X20*(1+X$3)</f>
        <v>27.524640000000005</v>
      </c>
      <c r="Z20" s="143">
        <f t="shared" ref="Z20:AK20" si="18">Y20*(1+Y$3)</f>
        <v>27.180582000000005</v>
      </c>
      <c r="AA20" s="143">
        <f t="shared" si="18"/>
        <v>27.517621216800002</v>
      </c>
      <c r="AB20" s="143">
        <f t="shared" si="18"/>
        <v>30.173071664221204</v>
      </c>
      <c r="AC20" s="143">
        <f t="shared" si="18"/>
        <v>31.217059943803257</v>
      </c>
      <c r="AD20" s="143">
        <f t="shared" si="18"/>
        <v>32.072407386263471</v>
      </c>
      <c r="AE20" s="143">
        <f t="shared" si="18"/>
        <v>32.745927941375001</v>
      </c>
      <c r="AF20" s="143">
        <f t="shared" si="18"/>
        <v>33.400846500202505</v>
      </c>
      <c r="AG20" s="143">
        <f t="shared" si="18"/>
        <v>34.035462583706348</v>
      </c>
      <c r="AH20" s="143">
        <f t="shared" si="18"/>
        <v>34.682136372796762</v>
      </c>
      <c r="AI20" s="143">
        <f t="shared" si="18"/>
        <v>35.341096963879899</v>
      </c>
      <c r="AJ20" s="143">
        <f t="shared" si="18"/>
        <v>36.012577806193612</v>
      </c>
      <c r="AK20" s="143">
        <f t="shared" si="18"/>
        <v>36.696816784511284</v>
      </c>
      <c r="AL20" s="15"/>
    </row>
    <row r="21" spans="1:38" ht="31.5" x14ac:dyDescent="0.25">
      <c r="A21" s="56" t="s">
        <v>97</v>
      </c>
      <c r="B21" s="5"/>
      <c r="C21" s="11"/>
      <c r="D21" s="5">
        <v>10</v>
      </c>
      <c r="E21" s="11">
        <f>Parameters!$D$19</f>
        <v>0.26</v>
      </c>
      <c r="F21" s="5"/>
      <c r="G21" s="11"/>
      <c r="H21" s="5"/>
      <c r="I21" s="11"/>
      <c r="J21" s="5">
        <v>15</v>
      </c>
      <c r="K21" s="48">
        <f>Parameters!$D$25</f>
        <v>0.31</v>
      </c>
      <c r="L21" s="4">
        <v>15</v>
      </c>
      <c r="M21" s="9">
        <f>Parameters!$D$27</f>
        <v>0.31</v>
      </c>
      <c r="N21" s="4"/>
      <c r="O21" s="9"/>
      <c r="P21" s="9"/>
      <c r="Q21" s="4"/>
      <c r="R21" s="9"/>
      <c r="S21" s="33"/>
      <c r="T21" s="33"/>
      <c r="U21" s="33"/>
      <c r="V21" s="33"/>
      <c r="W21" s="91">
        <f t="shared" si="0"/>
        <v>13.090000000000002</v>
      </c>
      <c r="X21" s="143">
        <f t="shared" si="2"/>
        <v>13.090000000000002</v>
      </c>
      <c r="Y21" s="143">
        <f>X21*(1+X$3)</f>
        <v>13.122725000000001</v>
      </c>
      <c r="Z21" s="143">
        <f t="shared" ref="Z21:AK21" si="19">Y21*(1+Y$3)</f>
        <v>12.958690937500002</v>
      </c>
      <c r="AA21" s="143">
        <f t="shared" si="19"/>
        <v>13.119378705125001</v>
      </c>
      <c r="AB21" s="143">
        <f t="shared" si="19"/>
        <v>14.385398750169564</v>
      </c>
      <c r="AC21" s="143">
        <f t="shared" si="19"/>
        <v>14.88313354692543</v>
      </c>
      <c r="AD21" s="143">
        <f t="shared" si="19"/>
        <v>15.290931406111188</v>
      </c>
      <c r="AE21" s="143">
        <f t="shared" si="19"/>
        <v>15.612040965639521</v>
      </c>
      <c r="AF21" s="143">
        <f t="shared" si="19"/>
        <v>15.924281784952312</v>
      </c>
      <c r="AG21" s="143">
        <f t="shared" si="19"/>
        <v>16.226843138866403</v>
      </c>
      <c r="AH21" s="143">
        <f t="shared" si="19"/>
        <v>16.535153158504862</v>
      </c>
      <c r="AI21" s="143">
        <f t="shared" si="19"/>
        <v>16.849321068516453</v>
      </c>
      <c r="AJ21" s="143">
        <f t="shared" si="19"/>
        <v>17.169458168818263</v>
      </c>
      <c r="AK21" s="143">
        <f t="shared" si="19"/>
        <v>17.495677874025809</v>
      </c>
      <c r="AL21" s="15"/>
    </row>
    <row r="22" spans="1:38" ht="31.5" x14ac:dyDescent="0.25">
      <c r="A22" s="56" t="s">
        <v>98</v>
      </c>
      <c r="B22" s="5"/>
      <c r="C22" s="11"/>
      <c r="D22" s="5">
        <v>10</v>
      </c>
      <c r="E22" s="11">
        <f>Parameters!$D$19</f>
        <v>0.26</v>
      </c>
      <c r="F22" s="5"/>
      <c r="G22" s="11"/>
      <c r="H22" s="5"/>
      <c r="I22" s="11"/>
      <c r="J22" s="5">
        <v>10</v>
      </c>
      <c r="K22" s="48">
        <f>Parameters!$D$25</f>
        <v>0.31</v>
      </c>
      <c r="L22" s="4">
        <v>15</v>
      </c>
      <c r="M22" s="9">
        <f>Parameters!$D$27</f>
        <v>0.31</v>
      </c>
      <c r="N22" s="4"/>
      <c r="O22" s="9"/>
      <c r="P22" s="9"/>
      <c r="Q22" s="4"/>
      <c r="R22" s="9"/>
      <c r="S22" s="33"/>
      <c r="T22" s="33"/>
      <c r="U22" s="33"/>
      <c r="V22" s="33"/>
      <c r="W22" s="91">
        <f t="shared" si="0"/>
        <v>11.385000000000003</v>
      </c>
      <c r="X22" s="143">
        <f t="shared" si="2"/>
        <v>11.385000000000003</v>
      </c>
      <c r="Y22" s="143">
        <f>X22*(1+X$3)</f>
        <v>11.413462500000003</v>
      </c>
      <c r="Z22" s="143">
        <f t="shared" ref="Z22:AK22" si="20">Y22*(1+Y$3)</f>
        <v>11.270794218750003</v>
      </c>
      <c r="AA22" s="143">
        <f t="shared" si="20"/>
        <v>11.410552067062502</v>
      </c>
      <c r="AB22" s="143">
        <f t="shared" si="20"/>
        <v>12.511670341534034</v>
      </c>
      <c r="AC22" s="143">
        <f t="shared" si="20"/>
        <v>12.944574135351111</v>
      </c>
      <c r="AD22" s="143">
        <f t="shared" si="20"/>
        <v>13.299255466659732</v>
      </c>
      <c r="AE22" s="143">
        <f t="shared" si="20"/>
        <v>13.578539831459585</v>
      </c>
      <c r="AF22" s="143">
        <f t="shared" si="20"/>
        <v>13.850110628088776</v>
      </c>
      <c r="AG22" s="143">
        <f t="shared" si="20"/>
        <v>14.113262730022463</v>
      </c>
      <c r="AH22" s="143">
        <f t="shared" si="20"/>
        <v>14.381414721892888</v>
      </c>
      <c r="AI22" s="143">
        <f t="shared" si="20"/>
        <v>14.654661601608852</v>
      </c>
      <c r="AJ22" s="143">
        <f t="shared" si="20"/>
        <v>14.933100172039419</v>
      </c>
      <c r="AK22" s="143">
        <f t="shared" si="20"/>
        <v>15.216829075308166</v>
      </c>
      <c r="AL22" s="15"/>
    </row>
    <row r="23" spans="1:38" x14ac:dyDescent="0.25">
      <c r="A23" s="56" t="s">
        <v>47</v>
      </c>
      <c r="B23" s="5">
        <v>3</v>
      </c>
      <c r="C23" s="11">
        <f>Parameters!$D$17</f>
        <v>0.22</v>
      </c>
      <c r="D23" s="5">
        <v>10</v>
      </c>
      <c r="E23" s="11">
        <f>Parameters!$D$19</f>
        <v>0.26</v>
      </c>
      <c r="F23" s="5"/>
      <c r="G23" s="11"/>
      <c r="H23" s="5"/>
      <c r="I23" s="11"/>
      <c r="J23" s="5">
        <v>15</v>
      </c>
      <c r="K23" s="48">
        <f>Parameters!$D$25</f>
        <v>0.31</v>
      </c>
      <c r="L23" s="4"/>
      <c r="M23" s="9"/>
      <c r="N23" s="4">
        <v>10</v>
      </c>
      <c r="O23" s="9">
        <f>Parameters!$D$29</f>
        <v>0.31</v>
      </c>
      <c r="P23" s="9"/>
      <c r="Q23" s="4"/>
      <c r="R23" s="9"/>
      <c r="S23" s="33"/>
      <c r="T23" s="33"/>
      <c r="U23" s="33"/>
      <c r="V23" s="33"/>
      <c r="W23" s="91">
        <f t="shared" si="0"/>
        <v>12.111000000000001</v>
      </c>
      <c r="X23" s="143">
        <f t="shared" si="2"/>
        <v>12.111000000000001</v>
      </c>
      <c r="Y23" s="143">
        <f>X23*(1+X$3)</f>
        <v>12.141277499999999</v>
      </c>
      <c r="Z23" s="143">
        <f t="shared" ref="Z23:AK23" si="21">Y23*(1+Y$3)</f>
        <v>11.989511531250001</v>
      </c>
      <c r="AA23" s="143">
        <f t="shared" si="21"/>
        <v>12.1381814742375</v>
      </c>
      <c r="AB23" s="143">
        <f t="shared" si="21"/>
        <v>13.309515986501419</v>
      </c>
      <c r="AC23" s="143">
        <f t="shared" si="21"/>
        <v>13.770025239634368</v>
      </c>
      <c r="AD23" s="143">
        <f t="shared" si="21"/>
        <v>14.147323931200351</v>
      </c>
      <c r="AE23" s="143">
        <f t="shared" si="21"/>
        <v>14.444417733755557</v>
      </c>
      <c r="AF23" s="143">
        <f t="shared" si="21"/>
        <v>14.733306088430668</v>
      </c>
      <c r="AG23" s="143">
        <f t="shared" si="21"/>
        <v>15.01323890411085</v>
      </c>
      <c r="AH23" s="143">
        <f t="shared" si="21"/>
        <v>15.298490443288955</v>
      </c>
      <c r="AI23" s="143">
        <f t="shared" si="21"/>
        <v>15.589161761711443</v>
      </c>
      <c r="AJ23" s="143">
        <f t="shared" si="21"/>
        <v>15.88535583518396</v>
      </c>
      <c r="AK23" s="143">
        <f t="shared" si="21"/>
        <v>16.187177596052454</v>
      </c>
      <c r="AL23" s="15"/>
    </row>
    <row r="24" spans="1:38" x14ac:dyDescent="0.25">
      <c r="A24" s="56" t="s">
        <v>48</v>
      </c>
      <c r="B24" s="5">
        <v>7</v>
      </c>
      <c r="C24" s="11">
        <f>Parameters!$D$17</f>
        <v>0.22</v>
      </c>
      <c r="D24" s="5"/>
      <c r="E24" s="11"/>
      <c r="F24" s="5"/>
      <c r="G24" s="11"/>
      <c r="H24" s="5"/>
      <c r="I24" s="11"/>
      <c r="J24" s="5"/>
      <c r="K24" s="9"/>
      <c r="L24" s="4"/>
      <c r="M24" s="9"/>
      <c r="N24" s="4">
        <v>310</v>
      </c>
      <c r="O24" s="9">
        <f>Parameters!$D$29</f>
        <v>0.31</v>
      </c>
      <c r="P24" s="9"/>
      <c r="Q24" s="4"/>
      <c r="R24" s="9"/>
      <c r="S24" s="33"/>
      <c r="T24" s="33"/>
      <c r="U24" s="33"/>
      <c r="V24" s="33"/>
      <c r="W24" s="91">
        <f t="shared" si="0"/>
        <v>107.40400000000001</v>
      </c>
      <c r="X24" s="143">
        <f t="shared" si="2"/>
        <v>107.40400000000001</v>
      </c>
      <c r="Y24" s="143">
        <f>X24*(1+X$3)</f>
        <v>107.67251</v>
      </c>
      <c r="Z24" s="143">
        <f t="shared" ref="Z24:AK24" si="22">Y24*(1+Y$3)</f>
        <v>106.326603625</v>
      </c>
      <c r="AA24" s="143">
        <f t="shared" si="22"/>
        <v>107.64505350995</v>
      </c>
      <c r="AB24" s="143">
        <f t="shared" si="22"/>
        <v>118.03280117366018</v>
      </c>
      <c r="AC24" s="143">
        <f t="shared" si="22"/>
        <v>122.11673609426882</v>
      </c>
      <c r="AD24" s="143">
        <f t="shared" si="22"/>
        <v>125.46273466325179</v>
      </c>
      <c r="AE24" s="143">
        <f t="shared" si="22"/>
        <v>128.09745209118006</v>
      </c>
      <c r="AF24" s="143">
        <f t="shared" si="22"/>
        <v>130.65940113300366</v>
      </c>
      <c r="AG24" s="143">
        <f t="shared" si="22"/>
        <v>133.14192975453071</v>
      </c>
      <c r="AH24" s="143">
        <f t="shared" si="22"/>
        <v>135.67162641986678</v>
      </c>
      <c r="AI24" s="143">
        <f t="shared" si="22"/>
        <v>138.24938732184424</v>
      </c>
      <c r="AJ24" s="143">
        <f t="shared" si="22"/>
        <v>140.87612568095926</v>
      </c>
      <c r="AK24" s="143">
        <f t="shared" si="22"/>
        <v>143.55277206889747</v>
      </c>
      <c r="AL24" s="15"/>
    </row>
    <row r="25" spans="1:38" x14ac:dyDescent="0.25">
      <c r="A25" s="56" t="s">
        <v>91</v>
      </c>
      <c r="B25" s="5">
        <v>31</v>
      </c>
      <c r="C25" s="11">
        <f>Parameters!$D$17</f>
        <v>0.22</v>
      </c>
      <c r="D25" s="5">
        <v>10</v>
      </c>
      <c r="E25" s="11">
        <f>Parameters!$D$19</f>
        <v>0.26</v>
      </c>
      <c r="F25" s="5"/>
      <c r="G25" s="11"/>
      <c r="H25" s="5">
        <v>50</v>
      </c>
      <c r="I25" s="11">
        <f>Parameters!$D$23</f>
        <v>0.31</v>
      </c>
      <c r="J25" s="5">
        <v>157.68</v>
      </c>
      <c r="K25" s="48">
        <f>Parameters!$D$25</f>
        <v>0.31</v>
      </c>
      <c r="L25" s="4">
        <v>75</v>
      </c>
      <c r="M25" s="9">
        <f>Parameters!$D$27</f>
        <v>0.31</v>
      </c>
      <c r="N25" s="4"/>
      <c r="O25" s="9"/>
      <c r="P25" s="9"/>
      <c r="Q25" s="4"/>
      <c r="R25" s="9"/>
      <c r="S25" s="33"/>
      <c r="T25" s="33"/>
      <c r="U25" s="33"/>
      <c r="V25" s="33"/>
      <c r="W25" s="91">
        <f t="shared" si="0"/>
        <v>106.75588000000002</v>
      </c>
      <c r="X25" s="143">
        <f t="shared" si="2"/>
        <v>106.75588000000002</v>
      </c>
      <c r="Y25" s="143">
        <f>X25*(1+X$3)</f>
        <v>107.02276970000001</v>
      </c>
      <c r="Z25" s="143">
        <f t="shared" ref="Z25:AK25" si="23">Y25*(1+Y$3)</f>
        <v>105.68498507875002</v>
      </c>
      <c r="AA25" s="143">
        <f t="shared" si="23"/>
        <v>106.99547889372651</v>
      </c>
      <c r="AB25" s="143">
        <f t="shared" si="23"/>
        <v>117.32054260697113</v>
      </c>
      <c r="AC25" s="143">
        <f t="shared" si="23"/>
        <v>121.37983338117233</v>
      </c>
      <c r="AD25" s="143">
        <f t="shared" si="23"/>
        <v>124.70564081581647</v>
      </c>
      <c r="AE25" s="143">
        <f t="shared" si="23"/>
        <v>127.3244592729486</v>
      </c>
      <c r="AF25" s="143">
        <f t="shared" si="23"/>
        <v>129.87094845840758</v>
      </c>
      <c r="AG25" s="143">
        <f t="shared" si="23"/>
        <v>132.33849647911731</v>
      </c>
      <c r="AH25" s="143">
        <f t="shared" si="23"/>
        <v>134.85292791222054</v>
      </c>
      <c r="AI25" s="143">
        <f t="shared" si="23"/>
        <v>137.41513354255272</v>
      </c>
      <c r="AJ25" s="143">
        <f t="shared" si="23"/>
        <v>140.02602107986121</v>
      </c>
      <c r="AK25" s="143">
        <f t="shared" si="23"/>
        <v>142.68651548037855</v>
      </c>
      <c r="AL25" s="15"/>
    </row>
    <row r="26" spans="1:38" x14ac:dyDescent="0.25">
      <c r="A26" s="56" t="s">
        <v>172</v>
      </c>
      <c r="B26" s="5">
        <v>10</v>
      </c>
      <c r="C26" s="11">
        <f>Parameters!$D$17</f>
        <v>0.22</v>
      </c>
      <c r="D26" s="5">
        <v>15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12</v>
      </c>
      <c r="K26" s="48">
        <f>Parameters!$D$25</f>
        <v>0.31</v>
      </c>
      <c r="L26" s="4">
        <v>8</v>
      </c>
      <c r="M26" s="9">
        <f>Parameters!$D$27</f>
        <v>0.31</v>
      </c>
      <c r="N26" s="4">
        <v>10</v>
      </c>
      <c r="O26" s="9">
        <f>Parameters!$D$29</f>
        <v>0.31</v>
      </c>
      <c r="P26" s="9"/>
      <c r="Q26" s="4"/>
      <c r="R26" s="9"/>
      <c r="S26" s="33"/>
      <c r="T26" s="33"/>
      <c r="U26" s="33"/>
      <c r="V26" s="33"/>
      <c r="W26" s="91">
        <f t="shared" si="0"/>
        <v>33.99</v>
      </c>
      <c r="X26" s="143">
        <f t="shared" si="2"/>
        <v>33.99</v>
      </c>
      <c r="Y26" s="143">
        <f>X26*(1+X$3)</f>
        <v>34.074975000000002</v>
      </c>
      <c r="Z26" s="143">
        <f t="shared" ref="Z26:AK26" si="24">Y26*(1+Y$3)</f>
        <v>33.649037812500005</v>
      </c>
      <c r="AA26" s="143">
        <f t="shared" si="24"/>
        <v>34.066285881375002</v>
      </c>
      <c r="AB26" s="143">
        <f t="shared" si="24"/>
        <v>37.353682468927694</v>
      </c>
      <c r="AC26" s="143">
        <f t="shared" si="24"/>
        <v>38.646119882352593</v>
      </c>
      <c r="AD26" s="143">
        <f t="shared" si="24"/>
        <v>39.705023567129061</v>
      </c>
      <c r="AE26" s="143">
        <f t="shared" si="24"/>
        <v>40.538829062038765</v>
      </c>
      <c r="AF26" s="143">
        <f t="shared" si="24"/>
        <v>41.349605643279538</v>
      </c>
      <c r="AG26" s="143">
        <f t="shared" si="24"/>
        <v>42.135248150501845</v>
      </c>
      <c r="AH26" s="143">
        <f t="shared" si="24"/>
        <v>42.935817865361379</v>
      </c>
      <c r="AI26" s="143">
        <f t="shared" si="24"/>
        <v>43.751598404803239</v>
      </c>
      <c r="AJ26" s="143">
        <f t="shared" si="24"/>
        <v>44.582878774494496</v>
      </c>
      <c r="AK26" s="143">
        <f t="shared" si="24"/>
        <v>45.429953471209885</v>
      </c>
      <c r="AL26" s="15"/>
    </row>
    <row r="27" spans="1:38" x14ac:dyDescent="0.25">
      <c r="A27" s="55" t="s">
        <v>79</v>
      </c>
      <c r="B27" s="114"/>
      <c r="C27" s="90"/>
      <c r="D27" s="114"/>
      <c r="E27" s="90"/>
      <c r="F27" s="114"/>
      <c r="G27" s="90"/>
      <c r="H27" s="114"/>
      <c r="I27" s="90"/>
      <c r="J27" s="114"/>
      <c r="K27" s="90"/>
      <c r="L27" s="114"/>
      <c r="M27" s="90"/>
      <c r="N27" s="114"/>
      <c r="O27" s="90"/>
      <c r="P27" s="90"/>
      <c r="Q27" s="89"/>
      <c r="R27" s="89"/>
      <c r="S27" s="90"/>
      <c r="T27" s="89"/>
      <c r="U27" s="89"/>
      <c r="V27" s="89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15"/>
    </row>
    <row r="28" spans="1:38" x14ac:dyDescent="0.25">
      <c r="A28" s="59" t="s">
        <v>18</v>
      </c>
      <c r="B28" s="5">
        <v>6</v>
      </c>
      <c r="C28" s="11">
        <f>Parameters!$D$17</f>
        <v>0.22</v>
      </c>
      <c r="D28" s="5">
        <v>10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12</v>
      </c>
      <c r="K28" s="48">
        <f>Parameters!$D$25</f>
        <v>0.31</v>
      </c>
      <c r="L28" s="4">
        <v>5</v>
      </c>
      <c r="M28" s="9">
        <f>Parameters!$D$27</f>
        <v>0.31</v>
      </c>
      <c r="N28" s="4">
        <v>12</v>
      </c>
      <c r="O28" s="9">
        <f>Parameters!$D$29</f>
        <v>0.31</v>
      </c>
      <c r="P28" s="9"/>
      <c r="Q28" s="4"/>
      <c r="R28" s="9"/>
      <c r="S28" s="40">
        <v>0.5</v>
      </c>
      <c r="T28" s="40"/>
      <c r="U28" s="40"/>
      <c r="V28" s="40"/>
      <c r="W28" s="91">
        <f t="shared" ref="W28:W48" si="25">IF((B28*C28+D28*E28+F28*G28+H28*I28+J28*K28+L28*M28+N28*O28+P28+Q28*R28)=0,"",
                          ((B28*C28+D28*E28+F28*G28+H28*I28+J28*K28+L28*M28+N28*O28)*IF(U28&gt;0,U28,1)+P28+IF(Q28=0,1,Q28)*R28)*(1+Overhead_Common)*IF(V28&gt;0,V28,1))</f>
        <v>31.251000000000001</v>
      </c>
      <c r="X28" s="143">
        <f t="shared" si="2"/>
        <v>31.251000000000001</v>
      </c>
      <c r="Y28" s="143">
        <f>X28*(1+X$3)</f>
        <v>31.329127499999998</v>
      </c>
      <c r="Z28" s="143">
        <f t="shared" ref="Z28:AK28" si="26">Y28*(1+Y$3)</f>
        <v>30.937513406249998</v>
      </c>
      <c r="AA28" s="143">
        <f t="shared" si="26"/>
        <v>31.321138572487499</v>
      </c>
      <c r="AB28" s="143">
        <f t="shared" si="26"/>
        <v>34.343628444732545</v>
      </c>
      <c r="AC28" s="143">
        <f t="shared" si="26"/>
        <v>35.531917988920291</v>
      </c>
      <c r="AD28" s="143">
        <f t="shared" si="26"/>
        <v>36.505492541816707</v>
      </c>
      <c r="AE28" s="143">
        <f t="shared" si="26"/>
        <v>37.272107885194856</v>
      </c>
      <c r="AF28" s="143">
        <f t="shared" si="26"/>
        <v>38.017550042898755</v>
      </c>
      <c r="AG28" s="143">
        <f t="shared" si="26"/>
        <v>38.739883493713826</v>
      </c>
      <c r="AH28" s="143">
        <f t="shared" si="26"/>
        <v>39.475941280094382</v>
      </c>
      <c r="AI28" s="143">
        <f t="shared" si="26"/>
        <v>40.225984164416168</v>
      </c>
      <c r="AJ28" s="143">
        <f t="shared" si="26"/>
        <v>40.990277863540072</v>
      </c>
      <c r="AK28" s="143">
        <f t="shared" si="26"/>
        <v>41.769093142947327</v>
      </c>
      <c r="AL28" s="15"/>
    </row>
    <row r="29" spans="1:38" x14ac:dyDescent="0.25">
      <c r="A29" s="59" t="s">
        <v>19</v>
      </c>
      <c r="B29" s="5">
        <v>9</v>
      </c>
      <c r="C29" s="11">
        <f>Parameters!$D$17</f>
        <v>0.22</v>
      </c>
      <c r="D29" s="5">
        <v>10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10</v>
      </c>
      <c r="K29" s="48">
        <f>Parameters!$D$25</f>
        <v>0.31</v>
      </c>
      <c r="L29" s="4"/>
      <c r="M29" s="9"/>
      <c r="N29" s="4">
        <v>10</v>
      </c>
      <c r="O29" s="9">
        <f>Parameters!$D$29</f>
        <v>0.31</v>
      </c>
      <c r="P29" s="9"/>
      <c r="Q29" s="4"/>
      <c r="R29" s="9"/>
      <c r="S29" s="40">
        <v>0.5</v>
      </c>
      <c r="T29" s="40"/>
      <c r="U29" s="40"/>
      <c r="V29" s="40"/>
      <c r="W29" s="91">
        <f t="shared" si="25"/>
        <v>28.908000000000005</v>
      </c>
      <c r="X29" s="143">
        <f t="shared" si="2"/>
        <v>28.908000000000005</v>
      </c>
      <c r="Y29" s="143">
        <f>X29*(1+X$3)</f>
        <v>28.980270000000004</v>
      </c>
      <c r="Z29" s="143">
        <f t="shared" ref="Z29:AK29" si="27">Y29*(1+Y$3)</f>
        <v>28.618016625000006</v>
      </c>
      <c r="AA29" s="143">
        <f t="shared" si="27"/>
        <v>28.972880031150005</v>
      </c>
      <c r="AB29" s="143">
        <f t="shared" si="27"/>
        <v>31.768762954155982</v>
      </c>
      <c r="AC29" s="143">
        <f t="shared" si="27"/>
        <v>32.867962152369778</v>
      </c>
      <c r="AD29" s="143">
        <f t="shared" si="27"/>
        <v>33.768544315344712</v>
      </c>
      <c r="AE29" s="143">
        <f t="shared" si="27"/>
        <v>34.477683745966949</v>
      </c>
      <c r="AF29" s="143">
        <f t="shared" si="27"/>
        <v>35.167237420886288</v>
      </c>
      <c r="AG29" s="143">
        <f t="shared" si="27"/>
        <v>35.835414931883122</v>
      </c>
      <c r="AH29" s="143">
        <f t="shared" si="27"/>
        <v>36.516287815588896</v>
      </c>
      <c r="AI29" s="143">
        <f t="shared" si="27"/>
        <v>37.21009728408508</v>
      </c>
      <c r="AJ29" s="143">
        <f t="shared" si="27"/>
        <v>37.917089132482694</v>
      </c>
      <c r="AK29" s="143">
        <f t="shared" si="27"/>
        <v>38.637513825999861</v>
      </c>
      <c r="AL29" s="15"/>
    </row>
    <row r="30" spans="1:38" x14ac:dyDescent="0.25">
      <c r="A30" s="56" t="s">
        <v>20</v>
      </c>
      <c r="B30" s="5">
        <v>6</v>
      </c>
      <c r="C30" s="11">
        <f>Parameters!$D$17</f>
        <v>0.22</v>
      </c>
      <c r="D30" s="5">
        <v>10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2</v>
      </c>
      <c r="K30" s="48">
        <f>Parameters!$D$25</f>
        <v>0.31</v>
      </c>
      <c r="L30" s="4"/>
      <c r="M30" s="9"/>
      <c r="N30" s="4">
        <v>5</v>
      </c>
      <c r="O30" s="9">
        <f>Parameters!$D$29</f>
        <v>0.31</v>
      </c>
      <c r="P30" s="9"/>
      <c r="Q30" s="4"/>
      <c r="R30" s="9"/>
      <c r="S30" s="40">
        <v>0.5</v>
      </c>
      <c r="T30" s="40"/>
      <c r="U30" s="40"/>
      <c r="V30" s="40"/>
      <c r="W30" s="91">
        <f t="shared" si="25"/>
        <v>23.749000000000006</v>
      </c>
      <c r="X30" s="143">
        <f t="shared" si="2"/>
        <v>23.749000000000006</v>
      </c>
      <c r="Y30" s="143">
        <f>X30*(1+X$3)</f>
        <v>23.808372500000004</v>
      </c>
      <c r="Z30" s="143">
        <f t="shared" ref="Z30:AK30" si="28">Y30*(1+Y$3)</f>
        <v>23.510767843750006</v>
      </c>
      <c r="AA30" s="143">
        <f t="shared" si="28"/>
        <v>23.802301365012507</v>
      </c>
      <c r="AB30" s="143">
        <f t="shared" si="28"/>
        <v>26.099223446736215</v>
      </c>
      <c r="AC30" s="143">
        <f t="shared" si="28"/>
        <v>27.002256577993286</v>
      </c>
      <c r="AD30" s="143">
        <f t="shared" si="28"/>
        <v>27.742118408230304</v>
      </c>
      <c r="AE30" s="143">
        <f t="shared" si="28"/>
        <v>28.324702894803139</v>
      </c>
      <c r="AF30" s="143">
        <f t="shared" si="28"/>
        <v>28.8911969526992</v>
      </c>
      <c r="AG30" s="143">
        <f t="shared" si="28"/>
        <v>29.440129694800483</v>
      </c>
      <c r="AH30" s="143">
        <f t="shared" si="28"/>
        <v>29.99949215900169</v>
      </c>
      <c r="AI30" s="143">
        <f t="shared" si="28"/>
        <v>30.56948251002272</v>
      </c>
      <c r="AJ30" s="143">
        <f t="shared" si="28"/>
        <v>31.15030267771315</v>
      </c>
      <c r="AK30" s="143">
        <f t="shared" si="28"/>
        <v>31.742158428589697</v>
      </c>
      <c r="AL30" s="15"/>
    </row>
    <row r="31" spans="1:38" x14ac:dyDescent="0.25">
      <c r="A31" s="56" t="s">
        <v>21</v>
      </c>
      <c r="B31" s="5">
        <v>8</v>
      </c>
      <c r="C31" s="11">
        <f>Parameters!$D$17</f>
        <v>0.22</v>
      </c>
      <c r="D31" s="5">
        <v>10</v>
      </c>
      <c r="E31" s="11">
        <f>Parameters!$D$19</f>
        <v>0.26</v>
      </c>
      <c r="F31" s="5"/>
      <c r="G31" s="11"/>
      <c r="H31" s="5">
        <v>50</v>
      </c>
      <c r="I31" s="11">
        <f>Parameters!$D$23</f>
        <v>0.31</v>
      </c>
      <c r="J31" s="5">
        <v>10</v>
      </c>
      <c r="K31" s="48">
        <f>Parameters!$D$25</f>
        <v>0.31</v>
      </c>
      <c r="L31" s="4"/>
      <c r="M31" s="9"/>
      <c r="N31" s="4">
        <v>10</v>
      </c>
      <c r="O31" s="9">
        <f>Parameters!$D$29</f>
        <v>0.31</v>
      </c>
      <c r="P31" s="9"/>
      <c r="Q31" s="4"/>
      <c r="R31" s="9"/>
      <c r="S31" s="40">
        <v>0.5</v>
      </c>
      <c r="T31" s="40"/>
      <c r="U31" s="40"/>
      <c r="V31" s="40"/>
      <c r="W31" s="91">
        <f t="shared" si="25"/>
        <v>28.666000000000004</v>
      </c>
      <c r="X31" s="143">
        <f t="shared" si="2"/>
        <v>28.666000000000004</v>
      </c>
      <c r="Y31" s="143">
        <f>X31*(1+X$3)</f>
        <v>28.737665000000003</v>
      </c>
      <c r="Z31" s="143">
        <f t="shared" ref="Z31:AK31" si="29">Y31*(1+Y$3)</f>
        <v>28.378444187500005</v>
      </c>
      <c r="AA31" s="143">
        <f t="shared" si="29"/>
        <v>28.730336895425005</v>
      </c>
      <c r="AB31" s="143">
        <f t="shared" si="29"/>
        <v>31.502814405833519</v>
      </c>
      <c r="AC31" s="143">
        <f t="shared" si="29"/>
        <v>32.592811784275355</v>
      </c>
      <c r="AD31" s="143">
        <f t="shared" si="29"/>
        <v>33.485854827164502</v>
      </c>
      <c r="AE31" s="143">
        <f t="shared" si="29"/>
        <v>34.189057778534952</v>
      </c>
      <c r="AF31" s="143">
        <f t="shared" si="29"/>
        <v>34.872838934105651</v>
      </c>
      <c r="AG31" s="143">
        <f t="shared" si="29"/>
        <v>35.535422873853655</v>
      </c>
      <c r="AH31" s="143">
        <f t="shared" si="29"/>
        <v>36.210595908456874</v>
      </c>
      <c r="AI31" s="143">
        <f t="shared" si="29"/>
        <v>36.898597230717549</v>
      </c>
      <c r="AJ31" s="143">
        <f t="shared" si="29"/>
        <v>37.599670578101176</v>
      </c>
      <c r="AK31" s="143">
        <f t="shared" si="29"/>
        <v>38.314064319085091</v>
      </c>
      <c r="AL31" s="15"/>
    </row>
    <row r="32" spans="1:38" x14ac:dyDescent="0.25">
      <c r="A32" s="56" t="s">
        <v>22</v>
      </c>
      <c r="B32" s="5">
        <v>8</v>
      </c>
      <c r="C32" s="11">
        <f>Parameters!$D$17</f>
        <v>0.22</v>
      </c>
      <c r="D32" s="5">
        <v>10</v>
      </c>
      <c r="E32" s="11">
        <f>Parameters!$D$19</f>
        <v>0.26</v>
      </c>
      <c r="F32" s="5"/>
      <c r="G32" s="11"/>
      <c r="H32" s="5">
        <v>50</v>
      </c>
      <c r="I32" s="11">
        <f>Parameters!$D$23</f>
        <v>0.31</v>
      </c>
      <c r="J32" s="5">
        <v>10</v>
      </c>
      <c r="K32" s="48">
        <f>Parameters!$D$25</f>
        <v>0.31</v>
      </c>
      <c r="L32" s="4"/>
      <c r="M32" s="9"/>
      <c r="N32" s="4">
        <v>10</v>
      </c>
      <c r="O32" s="9">
        <f>Parameters!$D$29</f>
        <v>0.31</v>
      </c>
      <c r="P32" s="9"/>
      <c r="Q32" s="4"/>
      <c r="R32" s="9"/>
      <c r="S32" s="40">
        <v>0.5</v>
      </c>
      <c r="T32" s="40"/>
      <c r="U32" s="40"/>
      <c r="V32" s="40"/>
      <c r="W32" s="91">
        <f t="shared" si="25"/>
        <v>28.666000000000004</v>
      </c>
      <c r="X32" s="143">
        <f t="shared" si="2"/>
        <v>28.666000000000004</v>
      </c>
      <c r="Y32" s="143">
        <f>X32*(1+X$3)</f>
        <v>28.737665000000003</v>
      </c>
      <c r="Z32" s="143">
        <f t="shared" ref="Z32:AK32" si="30">Y32*(1+Y$3)</f>
        <v>28.378444187500005</v>
      </c>
      <c r="AA32" s="143">
        <f t="shared" si="30"/>
        <v>28.730336895425005</v>
      </c>
      <c r="AB32" s="143">
        <f t="shared" si="30"/>
        <v>31.502814405833519</v>
      </c>
      <c r="AC32" s="143">
        <f t="shared" si="30"/>
        <v>32.592811784275355</v>
      </c>
      <c r="AD32" s="143">
        <f t="shared" si="30"/>
        <v>33.485854827164502</v>
      </c>
      <c r="AE32" s="143">
        <f t="shared" si="30"/>
        <v>34.189057778534952</v>
      </c>
      <c r="AF32" s="143">
        <f t="shared" si="30"/>
        <v>34.872838934105651</v>
      </c>
      <c r="AG32" s="143">
        <f t="shared" si="30"/>
        <v>35.535422873853655</v>
      </c>
      <c r="AH32" s="143">
        <f t="shared" si="30"/>
        <v>36.210595908456874</v>
      </c>
      <c r="AI32" s="143">
        <f t="shared" si="30"/>
        <v>36.898597230717549</v>
      </c>
      <c r="AJ32" s="143">
        <f t="shared" si="30"/>
        <v>37.599670578101176</v>
      </c>
      <c r="AK32" s="143">
        <f t="shared" si="30"/>
        <v>38.314064319085091</v>
      </c>
      <c r="AL32" s="15"/>
    </row>
    <row r="33" spans="1:38" x14ac:dyDescent="0.25">
      <c r="A33" s="56" t="s">
        <v>23</v>
      </c>
      <c r="B33" s="5">
        <v>8</v>
      </c>
      <c r="C33" s="11">
        <f>Parameters!$D$17</f>
        <v>0.22</v>
      </c>
      <c r="D33" s="5">
        <v>10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48">
        <f>Parameters!$D$25</f>
        <v>0.31</v>
      </c>
      <c r="L33" s="4"/>
      <c r="M33" s="9"/>
      <c r="N33" s="4">
        <v>10</v>
      </c>
      <c r="O33" s="9">
        <f>Parameters!$D$29</f>
        <v>0.31</v>
      </c>
      <c r="P33" s="9"/>
      <c r="Q33" s="4"/>
      <c r="R33" s="9"/>
      <c r="S33" s="40">
        <v>0.5</v>
      </c>
      <c r="T33" s="40"/>
      <c r="U33" s="40"/>
      <c r="V33" s="40"/>
      <c r="W33" s="91">
        <f t="shared" si="25"/>
        <v>28.666000000000004</v>
      </c>
      <c r="X33" s="143">
        <f t="shared" si="2"/>
        <v>28.666000000000004</v>
      </c>
      <c r="Y33" s="143">
        <f>X33*(1+X$3)</f>
        <v>28.737665000000003</v>
      </c>
      <c r="Z33" s="143">
        <f t="shared" ref="Z33:AK33" si="31">Y33*(1+Y$3)</f>
        <v>28.378444187500005</v>
      </c>
      <c r="AA33" s="143">
        <f t="shared" si="31"/>
        <v>28.730336895425005</v>
      </c>
      <c r="AB33" s="143">
        <f t="shared" si="31"/>
        <v>31.502814405833519</v>
      </c>
      <c r="AC33" s="143">
        <f t="shared" si="31"/>
        <v>32.592811784275355</v>
      </c>
      <c r="AD33" s="143">
        <f t="shared" si="31"/>
        <v>33.485854827164502</v>
      </c>
      <c r="AE33" s="143">
        <f t="shared" si="31"/>
        <v>34.189057778534952</v>
      </c>
      <c r="AF33" s="143">
        <f t="shared" si="31"/>
        <v>34.872838934105651</v>
      </c>
      <c r="AG33" s="143">
        <f t="shared" si="31"/>
        <v>35.535422873853655</v>
      </c>
      <c r="AH33" s="143">
        <f t="shared" si="31"/>
        <v>36.210595908456874</v>
      </c>
      <c r="AI33" s="143">
        <f t="shared" si="31"/>
        <v>36.898597230717549</v>
      </c>
      <c r="AJ33" s="143">
        <f t="shared" si="31"/>
        <v>37.599670578101176</v>
      </c>
      <c r="AK33" s="143">
        <f t="shared" si="31"/>
        <v>38.314064319085091</v>
      </c>
      <c r="AL33" s="15"/>
    </row>
    <row r="34" spans="1:38" x14ac:dyDescent="0.25">
      <c r="A34" s="56" t="s">
        <v>80</v>
      </c>
      <c r="B34" s="5">
        <v>11</v>
      </c>
      <c r="C34" s="11">
        <f>Parameters!$D$17</f>
        <v>0.22</v>
      </c>
      <c r="D34" s="5">
        <v>10</v>
      </c>
      <c r="E34" s="11">
        <f>Parameters!$D$19</f>
        <v>0.26</v>
      </c>
      <c r="F34" s="5"/>
      <c r="G34" s="11"/>
      <c r="H34" s="5">
        <v>50</v>
      </c>
      <c r="I34" s="11">
        <f>Parameters!$D$23</f>
        <v>0.31</v>
      </c>
      <c r="J34" s="5">
        <v>15</v>
      </c>
      <c r="K34" s="48">
        <f>Parameters!$D$25</f>
        <v>0.31</v>
      </c>
      <c r="L34" s="4"/>
      <c r="M34" s="9"/>
      <c r="N34" s="4">
        <v>10</v>
      </c>
      <c r="O34" s="9">
        <f>Parameters!$D$29</f>
        <v>0.31</v>
      </c>
      <c r="P34" s="9"/>
      <c r="Q34" s="4"/>
      <c r="R34" s="9"/>
      <c r="S34" s="40">
        <v>0.5</v>
      </c>
      <c r="T34" s="40"/>
      <c r="U34" s="40"/>
      <c r="V34" s="40"/>
      <c r="W34" s="91">
        <f t="shared" si="25"/>
        <v>31.097000000000005</v>
      </c>
      <c r="X34" s="143">
        <f t="shared" si="2"/>
        <v>31.097000000000005</v>
      </c>
      <c r="Y34" s="143">
        <f>X34*(1+X$3)</f>
        <v>31.174742500000004</v>
      </c>
      <c r="Z34" s="143">
        <f t="shared" ref="Z34:AK34" si="32">Y34*(1+Y$3)</f>
        <v>30.785058218750006</v>
      </c>
      <c r="AA34" s="143">
        <f t="shared" si="32"/>
        <v>31.166792940662503</v>
      </c>
      <c r="AB34" s="143">
        <f t="shared" si="32"/>
        <v>34.174388459436436</v>
      </c>
      <c r="AC34" s="143">
        <f t="shared" si="32"/>
        <v>35.356822300132933</v>
      </c>
      <c r="AD34" s="143">
        <f t="shared" si="32"/>
        <v>36.325599231156581</v>
      </c>
      <c r="AE34" s="143">
        <f t="shared" si="32"/>
        <v>37.088436815010866</v>
      </c>
      <c r="AF34" s="143">
        <f t="shared" si="32"/>
        <v>37.830205551311082</v>
      </c>
      <c r="AG34" s="143">
        <f t="shared" si="32"/>
        <v>38.548979456785986</v>
      </c>
      <c r="AH34" s="143">
        <f t="shared" si="32"/>
        <v>39.281410066464915</v>
      </c>
      <c r="AI34" s="143">
        <f t="shared" si="32"/>
        <v>40.027756857727745</v>
      </c>
      <c r="AJ34" s="143">
        <f t="shared" si="32"/>
        <v>40.788284238024566</v>
      </c>
      <c r="AK34" s="143">
        <f t="shared" si="32"/>
        <v>41.563261638547026</v>
      </c>
      <c r="AL34" s="15"/>
    </row>
    <row r="35" spans="1:38" x14ac:dyDescent="0.25">
      <c r="A35" s="56" t="s">
        <v>81</v>
      </c>
      <c r="B35" s="5">
        <v>11</v>
      </c>
      <c r="C35" s="11">
        <f>Parameters!$D$17</f>
        <v>0.22</v>
      </c>
      <c r="D35" s="5">
        <v>10</v>
      </c>
      <c r="E35" s="11">
        <f>Parameters!$D$19</f>
        <v>0.26</v>
      </c>
      <c r="F35" s="5"/>
      <c r="G35" s="11"/>
      <c r="H35" s="5">
        <v>50</v>
      </c>
      <c r="I35" s="11">
        <f>Parameters!$D$23</f>
        <v>0.31</v>
      </c>
      <c r="J35" s="5">
        <v>12</v>
      </c>
      <c r="K35" s="48">
        <f>Parameters!$D$25</f>
        <v>0.31</v>
      </c>
      <c r="L35" s="4"/>
      <c r="M35" s="9"/>
      <c r="N35" s="4">
        <v>10</v>
      </c>
      <c r="O35" s="9">
        <f>Parameters!$D$29</f>
        <v>0.31</v>
      </c>
      <c r="P35" s="9"/>
      <c r="Q35" s="4"/>
      <c r="R35" s="9"/>
      <c r="S35" s="40">
        <v>0.5</v>
      </c>
      <c r="T35" s="40"/>
      <c r="U35" s="40"/>
      <c r="V35" s="40"/>
      <c r="W35" s="91">
        <f t="shared" si="25"/>
        <v>30.074000000000002</v>
      </c>
      <c r="X35" s="143">
        <f t="shared" si="2"/>
        <v>30.074000000000002</v>
      </c>
      <c r="Y35" s="143">
        <f>X35*(1+X$3)</f>
        <v>30.149184999999999</v>
      </c>
      <c r="Z35" s="143">
        <f t="shared" ref="Z35:AK35" si="33">Y35*(1+Y$3)</f>
        <v>29.7723201875</v>
      </c>
      <c r="AA35" s="143">
        <f t="shared" si="33"/>
        <v>30.141496957824998</v>
      </c>
      <c r="AB35" s="143">
        <f t="shared" si="33"/>
        <v>33.050151414255112</v>
      </c>
      <c r="AC35" s="143">
        <f t="shared" si="33"/>
        <v>34.193686653188337</v>
      </c>
      <c r="AD35" s="143">
        <f t="shared" si="33"/>
        <v>35.130593667485698</v>
      </c>
      <c r="AE35" s="143">
        <f t="shared" si="33"/>
        <v>35.868336134502897</v>
      </c>
      <c r="AF35" s="143">
        <f t="shared" si="33"/>
        <v>36.585702857192956</v>
      </c>
      <c r="AG35" s="143">
        <f t="shared" si="33"/>
        <v>37.280831211479622</v>
      </c>
      <c r="AH35" s="143">
        <f t="shared" si="33"/>
        <v>37.98916700449773</v>
      </c>
      <c r="AI35" s="143">
        <f t="shared" si="33"/>
        <v>38.710961177583187</v>
      </c>
      <c r="AJ35" s="143">
        <f t="shared" si="33"/>
        <v>39.446469439957262</v>
      </c>
      <c r="AK35" s="143">
        <f t="shared" si="33"/>
        <v>40.195952359316443</v>
      </c>
      <c r="AL35" s="15"/>
    </row>
    <row r="36" spans="1:38" x14ac:dyDescent="0.25">
      <c r="A36" s="56" t="s">
        <v>193</v>
      </c>
      <c r="B36" s="5">
        <v>11</v>
      </c>
      <c r="C36" s="11">
        <f>Parameters!$D$17</f>
        <v>0.22</v>
      </c>
      <c r="D36" s="5">
        <v>10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>
        <v>15</v>
      </c>
      <c r="K36" s="48">
        <f>Parameters!$D$25</f>
        <v>0.31</v>
      </c>
      <c r="L36" s="4"/>
      <c r="M36" s="9"/>
      <c r="N36" s="4">
        <v>10</v>
      </c>
      <c r="O36" s="9">
        <f>Parameters!$D$29</f>
        <v>0.31</v>
      </c>
      <c r="P36" s="9"/>
      <c r="Q36" s="4"/>
      <c r="R36" s="9"/>
      <c r="S36" s="40">
        <v>0.5</v>
      </c>
      <c r="T36" s="40"/>
      <c r="U36" s="40"/>
      <c r="V36" s="40"/>
      <c r="W36" s="91">
        <f t="shared" si="25"/>
        <v>31.097000000000005</v>
      </c>
      <c r="X36" s="143">
        <f t="shared" si="2"/>
        <v>31.097000000000005</v>
      </c>
      <c r="Y36" s="143">
        <f>X36*(1+X$3)</f>
        <v>31.174742500000004</v>
      </c>
      <c r="Z36" s="143">
        <f t="shared" ref="Z36:AK36" si="34">Y36*(1+Y$3)</f>
        <v>30.785058218750006</v>
      </c>
      <c r="AA36" s="143">
        <f t="shared" si="34"/>
        <v>31.166792940662503</v>
      </c>
      <c r="AB36" s="143">
        <f t="shared" si="34"/>
        <v>34.174388459436436</v>
      </c>
      <c r="AC36" s="143">
        <f t="shared" si="34"/>
        <v>35.356822300132933</v>
      </c>
      <c r="AD36" s="143">
        <f t="shared" si="34"/>
        <v>36.325599231156581</v>
      </c>
      <c r="AE36" s="143">
        <f t="shared" si="34"/>
        <v>37.088436815010866</v>
      </c>
      <c r="AF36" s="143">
        <f t="shared" si="34"/>
        <v>37.830205551311082</v>
      </c>
      <c r="AG36" s="143">
        <f t="shared" si="34"/>
        <v>38.548979456785986</v>
      </c>
      <c r="AH36" s="143">
        <f t="shared" si="34"/>
        <v>39.281410066464915</v>
      </c>
      <c r="AI36" s="143">
        <f t="shared" si="34"/>
        <v>40.027756857727745</v>
      </c>
      <c r="AJ36" s="143">
        <f t="shared" si="34"/>
        <v>40.788284238024566</v>
      </c>
      <c r="AK36" s="143">
        <f t="shared" si="34"/>
        <v>41.563261638547026</v>
      </c>
      <c r="AL36" s="15"/>
    </row>
    <row r="37" spans="1:38" x14ac:dyDescent="0.25">
      <c r="A37" s="56" t="s">
        <v>24</v>
      </c>
      <c r="B37" s="5">
        <v>10</v>
      </c>
      <c r="C37" s="11">
        <f>Parameters!$D$17</f>
        <v>0.22</v>
      </c>
      <c r="D37" s="5">
        <v>10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13</v>
      </c>
      <c r="K37" s="48">
        <f>Parameters!$D$25</f>
        <v>0.31</v>
      </c>
      <c r="L37" s="4"/>
      <c r="M37" s="9"/>
      <c r="N37" s="4">
        <v>10</v>
      </c>
      <c r="O37" s="9">
        <f>Parameters!$D$29</f>
        <v>0.31</v>
      </c>
      <c r="P37" s="9"/>
      <c r="Q37" s="4"/>
      <c r="R37" s="9"/>
      <c r="S37" s="40">
        <v>0.5</v>
      </c>
      <c r="T37" s="40"/>
      <c r="U37" s="40"/>
      <c r="V37" s="40"/>
      <c r="W37" s="91">
        <f t="shared" si="25"/>
        <v>30.173000000000005</v>
      </c>
      <c r="X37" s="143">
        <f t="shared" si="2"/>
        <v>30.173000000000005</v>
      </c>
      <c r="Y37" s="143">
        <f>X37*(1+X$3)</f>
        <v>30.248432500000003</v>
      </c>
      <c r="Z37" s="143">
        <f t="shared" ref="Z37:AK37" si="35">Y37*(1+Y$3)</f>
        <v>29.870327093750003</v>
      </c>
      <c r="AA37" s="143">
        <f t="shared" si="35"/>
        <v>30.240719149712501</v>
      </c>
      <c r="AB37" s="143">
        <f t="shared" si="35"/>
        <v>33.158948547659755</v>
      </c>
      <c r="AC37" s="143">
        <f t="shared" si="35"/>
        <v>34.306248167408782</v>
      </c>
      <c r="AD37" s="143">
        <f t="shared" si="35"/>
        <v>35.246239367195784</v>
      </c>
      <c r="AE37" s="143">
        <f t="shared" si="35"/>
        <v>35.986410393906894</v>
      </c>
      <c r="AF37" s="143">
        <f t="shared" si="35"/>
        <v>36.706138601785035</v>
      </c>
      <c r="AG37" s="143">
        <f t="shared" si="35"/>
        <v>37.403555235218946</v>
      </c>
      <c r="AH37" s="143">
        <f t="shared" si="35"/>
        <v>38.114222784688103</v>
      </c>
      <c r="AI37" s="143">
        <f t="shared" si="35"/>
        <v>38.83839301759717</v>
      </c>
      <c r="AJ37" s="143">
        <f t="shared" si="35"/>
        <v>39.576322484931509</v>
      </c>
      <c r="AK37" s="143">
        <f t="shared" si="35"/>
        <v>40.328272612145206</v>
      </c>
      <c r="AL37" s="15"/>
    </row>
    <row r="38" spans="1:38" x14ac:dyDescent="0.25">
      <c r="A38" s="56" t="s">
        <v>25</v>
      </c>
      <c r="B38" s="5">
        <v>10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10</v>
      </c>
      <c r="K38" s="48">
        <f>Parameters!$D$25</f>
        <v>0.31</v>
      </c>
      <c r="L38" s="4"/>
      <c r="M38" s="9"/>
      <c r="N38" s="4">
        <v>10</v>
      </c>
      <c r="O38" s="9">
        <f>Parameters!$D$29</f>
        <v>0.31</v>
      </c>
      <c r="P38" s="9"/>
      <c r="Q38" s="4"/>
      <c r="R38" s="9"/>
      <c r="S38" s="40">
        <v>0.5</v>
      </c>
      <c r="T38" s="40"/>
      <c r="U38" s="40"/>
      <c r="V38" s="40"/>
      <c r="W38" s="91">
        <f t="shared" si="25"/>
        <v>29.150000000000006</v>
      </c>
      <c r="X38" s="143">
        <f t="shared" si="2"/>
        <v>29.150000000000006</v>
      </c>
      <c r="Y38" s="143">
        <f>X38*(1+X$3)</f>
        <v>29.222875000000005</v>
      </c>
      <c r="Z38" s="143">
        <f t="shared" ref="Z38:AK38" si="36">Y38*(1+Y$3)</f>
        <v>28.857589062500008</v>
      </c>
      <c r="AA38" s="143">
        <f t="shared" si="36"/>
        <v>29.215423166875006</v>
      </c>
      <c r="AB38" s="143">
        <f t="shared" si="36"/>
        <v>32.034711502478444</v>
      </c>
      <c r="AC38" s="143">
        <f t="shared" si="36"/>
        <v>33.1431125204642</v>
      </c>
      <c r="AD38" s="143">
        <f t="shared" si="36"/>
        <v>34.051233803524923</v>
      </c>
      <c r="AE38" s="143">
        <f t="shared" si="36"/>
        <v>34.76630971339894</v>
      </c>
      <c r="AF38" s="143">
        <f t="shared" si="36"/>
        <v>35.461635907666917</v>
      </c>
      <c r="AG38" s="143">
        <f t="shared" si="36"/>
        <v>36.135406989912582</v>
      </c>
      <c r="AH38" s="143">
        <f t="shared" si="36"/>
        <v>36.821979722720918</v>
      </c>
      <c r="AI38" s="143">
        <f t="shared" si="36"/>
        <v>37.521597337452611</v>
      </c>
      <c r="AJ38" s="143">
        <f t="shared" si="36"/>
        <v>38.234507686864205</v>
      </c>
      <c r="AK38" s="143">
        <f t="shared" si="36"/>
        <v>38.960963332914623</v>
      </c>
      <c r="AL38" s="15"/>
    </row>
    <row r="39" spans="1:38" x14ac:dyDescent="0.25">
      <c r="A39" s="56" t="s">
        <v>26</v>
      </c>
      <c r="B39" s="5">
        <v>10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>
        <v>50</v>
      </c>
      <c r="I39" s="11">
        <f>Parameters!$D$23</f>
        <v>0.31</v>
      </c>
      <c r="J39" s="5">
        <v>13</v>
      </c>
      <c r="K39" s="48">
        <f>Parameters!$D$25</f>
        <v>0.31</v>
      </c>
      <c r="L39" s="4"/>
      <c r="M39" s="9"/>
      <c r="N39" s="4">
        <v>10</v>
      </c>
      <c r="O39" s="9">
        <f>Parameters!$D$29</f>
        <v>0.31</v>
      </c>
      <c r="P39" s="9"/>
      <c r="Q39" s="4"/>
      <c r="R39" s="9"/>
      <c r="S39" s="40">
        <v>0.5</v>
      </c>
      <c r="T39" s="40"/>
      <c r="U39" s="40"/>
      <c r="V39" s="40"/>
      <c r="W39" s="91">
        <f t="shared" si="25"/>
        <v>30.173000000000005</v>
      </c>
      <c r="X39" s="143">
        <f t="shared" si="2"/>
        <v>30.173000000000005</v>
      </c>
      <c r="Y39" s="143">
        <f>X39*(1+X$3)</f>
        <v>30.248432500000003</v>
      </c>
      <c r="Z39" s="143">
        <f t="shared" ref="Z39:AK39" si="37">Y39*(1+Y$3)</f>
        <v>29.870327093750003</v>
      </c>
      <c r="AA39" s="143">
        <f t="shared" si="37"/>
        <v>30.240719149712501</v>
      </c>
      <c r="AB39" s="143">
        <f t="shared" si="37"/>
        <v>33.158948547659755</v>
      </c>
      <c r="AC39" s="143">
        <f t="shared" si="37"/>
        <v>34.306248167408782</v>
      </c>
      <c r="AD39" s="143">
        <f t="shared" si="37"/>
        <v>35.246239367195784</v>
      </c>
      <c r="AE39" s="143">
        <f t="shared" si="37"/>
        <v>35.986410393906894</v>
      </c>
      <c r="AF39" s="143">
        <f t="shared" si="37"/>
        <v>36.706138601785035</v>
      </c>
      <c r="AG39" s="143">
        <f t="shared" si="37"/>
        <v>37.403555235218946</v>
      </c>
      <c r="AH39" s="143">
        <f t="shared" si="37"/>
        <v>38.114222784688103</v>
      </c>
      <c r="AI39" s="143">
        <f t="shared" si="37"/>
        <v>38.83839301759717</v>
      </c>
      <c r="AJ39" s="143">
        <f t="shared" si="37"/>
        <v>39.576322484931509</v>
      </c>
      <c r="AK39" s="143">
        <f t="shared" si="37"/>
        <v>40.328272612145206</v>
      </c>
      <c r="AL39" s="15"/>
    </row>
    <row r="40" spans="1:38" x14ac:dyDescent="0.25">
      <c r="A40" s="56" t="s">
        <v>158</v>
      </c>
      <c r="B40" s="49"/>
      <c r="C40" s="48"/>
      <c r="D40" s="49">
        <v>10</v>
      </c>
      <c r="E40" s="48">
        <f>Parameters!$D$19</f>
        <v>0.26</v>
      </c>
      <c r="F40" s="49"/>
      <c r="G40" s="48"/>
      <c r="H40" s="49">
        <v>50</v>
      </c>
      <c r="I40" s="11">
        <f>Parameters!$D$23</f>
        <v>0.31</v>
      </c>
      <c r="J40" s="49"/>
      <c r="K40" s="48"/>
      <c r="L40" s="49"/>
      <c r="M40" s="48"/>
      <c r="N40" s="49"/>
      <c r="O40" s="48"/>
      <c r="P40" s="9"/>
      <c r="Q40" s="4"/>
      <c r="R40" s="9"/>
      <c r="S40" s="33"/>
      <c r="T40" s="33"/>
      <c r="U40" s="33"/>
      <c r="V40" s="33"/>
      <c r="W40" s="91">
        <f t="shared" si="25"/>
        <v>19.910000000000004</v>
      </c>
      <c r="X40" s="143">
        <f t="shared" si="2"/>
        <v>19.910000000000004</v>
      </c>
      <c r="Y40" s="143">
        <f>X40*(1+X$3)</f>
        <v>19.959775000000004</v>
      </c>
      <c r="Z40" s="143">
        <f t="shared" ref="Z40:AK40" si="38">Y40*(1+Y$3)</f>
        <v>19.710277812500006</v>
      </c>
      <c r="AA40" s="143">
        <f t="shared" si="38"/>
        <v>19.954685257375004</v>
      </c>
      <c r="AB40" s="143">
        <f t="shared" si="38"/>
        <v>21.880312384711694</v>
      </c>
      <c r="AC40" s="143">
        <f t="shared" si="38"/>
        <v>22.637371193222716</v>
      </c>
      <c r="AD40" s="143">
        <f t="shared" si="38"/>
        <v>23.257635163917019</v>
      </c>
      <c r="AE40" s="143">
        <f t="shared" si="38"/>
        <v>23.746045502359273</v>
      </c>
      <c r="AF40" s="143">
        <f t="shared" si="38"/>
        <v>24.220966412406458</v>
      </c>
      <c r="AG40" s="143">
        <f t="shared" si="38"/>
        <v>24.681164774242177</v>
      </c>
      <c r="AH40" s="143">
        <f t="shared" si="38"/>
        <v>25.150106904952775</v>
      </c>
      <c r="AI40" s="143">
        <f t="shared" si="38"/>
        <v>25.627958936146875</v>
      </c>
      <c r="AJ40" s="143">
        <f t="shared" si="38"/>
        <v>26.114890155933665</v>
      </c>
      <c r="AK40" s="143">
        <f t="shared" si="38"/>
        <v>26.611073068896403</v>
      </c>
      <c r="AL40" s="15"/>
    </row>
    <row r="41" spans="1:38" ht="31.5" x14ac:dyDescent="0.25">
      <c r="A41" s="56" t="s">
        <v>92</v>
      </c>
      <c r="B41" s="49"/>
      <c r="C41" s="48"/>
      <c r="D41" s="49">
        <v>10</v>
      </c>
      <c r="E41" s="48">
        <f>Parameters!$D$19</f>
        <v>0.26</v>
      </c>
      <c r="F41" s="49"/>
      <c r="G41" s="48"/>
      <c r="H41" s="49">
        <v>50</v>
      </c>
      <c r="I41" s="11">
        <f>Parameters!$D$23</f>
        <v>0.31</v>
      </c>
      <c r="J41" s="49"/>
      <c r="K41" s="48"/>
      <c r="L41" s="49">
        <v>22</v>
      </c>
      <c r="M41" s="9">
        <f>Parameters!$D$27</f>
        <v>0.31</v>
      </c>
      <c r="N41" s="49"/>
      <c r="O41" s="48"/>
      <c r="P41" s="9"/>
      <c r="Q41" s="4"/>
      <c r="R41" s="9"/>
      <c r="S41" s="33"/>
      <c r="T41" s="33"/>
      <c r="U41" s="33"/>
      <c r="V41" s="33"/>
      <c r="W41" s="91">
        <f t="shared" si="25"/>
        <v>27.412000000000003</v>
      </c>
      <c r="X41" s="143">
        <f t="shared" si="2"/>
        <v>27.412000000000003</v>
      </c>
      <c r="Y41" s="143">
        <f>X41*(1+X$3)</f>
        <v>27.480530000000002</v>
      </c>
      <c r="Z41" s="143">
        <f t="shared" ref="Z41:AK41" si="39">Y41*(1+Y$3)</f>
        <v>27.137023375000002</v>
      </c>
      <c r="AA41" s="143">
        <f t="shared" si="39"/>
        <v>27.473522464849999</v>
      </c>
      <c r="AB41" s="143">
        <f t="shared" si="39"/>
        <v>30.124717382708024</v>
      </c>
      <c r="AC41" s="143">
        <f t="shared" si="39"/>
        <v>31.167032604149721</v>
      </c>
      <c r="AD41" s="143">
        <f t="shared" si="39"/>
        <v>32.021009297503426</v>
      </c>
      <c r="AE41" s="143">
        <f t="shared" si="39"/>
        <v>32.693450492750998</v>
      </c>
      <c r="AF41" s="143">
        <f t="shared" si="39"/>
        <v>33.34731950260602</v>
      </c>
      <c r="AG41" s="143">
        <f t="shared" si="39"/>
        <v>33.980918573155527</v>
      </c>
      <c r="AH41" s="143">
        <f t="shared" si="39"/>
        <v>34.626556026045478</v>
      </c>
      <c r="AI41" s="143">
        <f t="shared" si="39"/>
        <v>35.284460590540341</v>
      </c>
      <c r="AJ41" s="143">
        <f t="shared" si="39"/>
        <v>35.954865341760602</v>
      </c>
      <c r="AK41" s="143">
        <f t="shared" si="39"/>
        <v>36.638007783254047</v>
      </c>
      <c r="AL41" s="15"/>
    </row>
    <row r="42" spans="1:38" x14ac:dyDescent="0.25">
      <c r="A42" s="56" t="s">
        <v>93</v>
      </c>
      <c r="B42" s="49">
        <v>5</v>
      </c>
      <c r="C42" s="48">
        <f>Parameters!$D$17</f>
        <v>0.22</v>
      </c>
      <c r="D42" s="49">
        <v>10</v>
      </c>
      <c r="E42" s="48">
        <f>Parameters!$D$19</f>
        <v>0.26</v>
      </c>
      <c r="F42" s="49"/>
      <c r="G42" s="48"/>
      <c r="H42" s="49">
        <v>50</v>
      </c>
      <c r="I42" s="11">
        <f>Parameters!$D$23</f>
        <v>0.31</v>
      </c>
      <c r="J42" s="49"/>
      <c r="K42" s="48"/>
      <c r="L42" s="49">
        <v>5</v>
      </c>
      <c r="M42" s="9">
        <f>Parameters!$D$27</f>
        <v>0.31</v>
      </c>
      <c r="N42" s="49"/>
      <c r="O42" s="48"/>
      <c r="P42" s="9"/>
      <c r="Q42" s="4"/>
      <c r="R42" s="9"/>
      <c r="S42" s="33"/>
      <c r="T42" s="33"/>
      <c r="U42" s="33"/>
      <c r="V42" s="33"/>
      <c r="W42" s="91">
        <f t="shared" si="25"/>
        <v>22.825000000000003</v>
      </c>
      <c r="X42" s="143">
        <f t="shared" si="2"/>
        <v>22.825000000000003</v>
      </c>
      <c r="Y42" s="143">
        <f>X42*(1+X$3)</f>
        <v>22.8820625</v>
      </c>
      <c r="Z42" s="143">
        <f t="shared" ref="Z42:AK42" si="40">Y42*(1+Y$3)</f>
        <v>22.59603671875</v>
      </c>
      <c r="AA42" s="143">
        <f t="shared" si="40"/>
        <v>22.876227574062501</v>
      </c>
      <c r="AB42" s="143">
        <f t="shared" si="40"/>
        <v>25.083783534959533</v>
      </c>
      <c r="AC42" s="143">
        <f t="shared" si="40"/>
        <v>25.951682445269132</v>
      </c>
      <c r="AD42" s="143">
        <f t="shared" si="40"/>
        <v>26.662758544269508</v>
      </c>
      <c r="AE42" s="143">
        <f t="shared" si="40"/>
        <v>27.222676473699163</v>
      </c>
      <c r="AF42" s="143">
        <f t="shared" si="40"/>
        <v>27.767130003173147</v>
      </c>
      <c r="AG42" s="143">
        <f t="shared" si="40"/>
        <v>28.294705473233435</v>
      </c>
      <c r="AH42" s="143">
        <f t="shared" si="40"/>
        <v>28.832304877224868</v>
      </c>
      <c r="AI42" s="143">
        <f t="shared" si="40"/>
        <v>29.380118669892138</v>
      </c>
      <c r="AJ42" s="143">
        <f t="shared" si="40"/>
        <v>29.938340924620086</v>
      </c>
      <c r="AK42" s="143">
        <f t="shared" si="40"/>
        <v>30.507169402187863</v>
      </c>
      <c r="AL42" s="15"/>
    </row>
    <row r="43" spans="1:38" ht="31.5" x14ac:dyDescent="0.25">
      <c r="A43" s="56" t="s">
        <v>94</v>
      </c>
      <c r="B43" s="49"/>
      <c r="C43" s="48"/>
      <c r="D43" s="49"/>
      <c r="E43" s="48"/>
      <c r="F43" s="49"/>
      <c r="G43" s="48"/>
      <c r="H43" s="49">
        <v>50</v>
      </c>
      <c r="I43" s="11">
        <f>Parameters!$D$23</f>
        <v>0.31</v>
      </c>
      <c r="J43" s="49"/>
      <c r="K43" s="48"/>
      <c r="L43" s="49">
        <v>28</v>
      </c>
      <c r="M43" s="9">
        <f>Parameters!$D$27</f>
        <v>0.31</v>
      </c>
      <c r="N43" s="50"/>
      <c r="O43" s="51"/>
      <c r="P43" s="9"/>
      <c r="Q43" s="4"/>
      <c r="R43" s="9"/>
      <c r="S43" s="33"/>
      <c r="T43" s="33"/>
      <c r="U43" s="33"/>
      <c r="V43" s="33"/>
      <c r="W43" s="91">
        <f t="shared" si="25"/>
        <v>26.598000000000003</v>
      </c>
      <c r="X43" s="143">
        <f t="shared" si="2"/>
        <v>26.598000000000003</v>
      </c>
      <c r="Y43" s="143">
        <f>X43*(1+X$3)</f>
        <v>26.664495000000002</v>
      </c>
      <c r="Z43" s="143">
        <f t="shared" ref="Z43:AK43" si="41">Y43*(1+Y$3)</f>
        <v>26.331188812500002</v>
      </c>
      <c r="AA43" s="143">
        <f t="shared" si="41"/>
        <v>26.657695553775003</v>
      </c>
      <c r="AB43" s="143">
        <f t="shared" si="41"/>
        <v>29.230163174714292</v>
      </c>
      <c r="AC43" s="143">
        <f t="shared" si="41"/>
        <v>30.241526820559404</v>
      </c>
      <c r="AD43" s="143">
        <f t="shared" si="41"/>
        <v>31.070144655442736</v>
      </c>
      <c r="AE43" s="143">
        <f t="shared" si="41"/>
        <v>31.722617693207031</v>
      </c>
      <c r="AF43" s="143">
        <f t="shared" si="41"/>
        <v>32.357070047071176</v>
      </c>
      <c r="AG43" s="143">
        <f t="shared" si="41"/>
        <v>32.971854377965528</v>
      </c>
      <c r="AH43" s="143">
        <f t="shared" si="41"/>
        <v>33.59831961114687</v>
      </c>
      <c r="AI43" s="143">
        <f t="shared" si="41"/>
        <v>34.23668768375866</v>
      </c>
      <c r="AJ43" s="143">
        <f t="shared" si="41"/>
        <v>34.88718474975007</v>
      </c>
      <c r="AK43" s="143">
        <f t="shared" si="41"/>
        <v>35.550041259995318</v>
      </c>
      <c r="AL43" s="15"/>
    </row>
    <row r="44" spans="1:38" x14ac:dyDescent="0.25">
      <c r="A44" s="56" t="s">
        <v>159</v>
      </c>
      <c r="B44" s="49">
        <v>5</v>
      </c>
      <c r="C44" s="48">
        <f>Parameters!$D$17</f>
        <v>0.22</v>
      </c>
      <c r="D44" s="49">
        <v>10</v>
      </c>
      <c r="E44" s="48">
        <f>Parameters!$D$19</f>
        <v>0.26</v>
      </c>
      <c r="F44" s="49"/>
      <c r="G44" s="48"/>
      <c r="H44" s="49">
        <v>50</v>
      </c>
      <c r="I44" s="11">
        <f>Parameters!$D$23</f>
        <v>0.31</v>
      </c>
      <c r="J44" s="49"/>
      <c r="K44" s="48"/>
      <c r="L44" s="49">
        <v>5</v>
      </c>
      <c r="M44" s="9">
        <f>Parameters!$D$27</f>
        <v>0.31</v>
      </c>
      <c r="N44" s="49"/>
      <c r="O44" s="48"/>
      <c r="P44" s="9"/>
      <c r="Q44" s="4"/>
      <c r="R44" s="9"/>
      <c r="S44" s="33"/>
      <c r="T44" s="33"/>
      <c r="U44" s="33"/>
      <c r="V44" s="33"/>
      <c r="W44" s="91">
        <f t="shared" si="25"/>
        <v>22.825000000000003</v>
      </c>
      <c r="X44" s="143">
        <f t="shared" si="2"/>
        <v>22.825000000000003</v>
      </c>
      <c r="Y44" s="143">
        <f>X44*(1+X$3)</f>
        <v>22.8820625</v>
      </c>
      <c r="Z44" s="143">
        <f t="shared" ref="Z44:AK44" si="42">Y44*(1+Y$3)</f>
        <v>22.59603671875</v>
      </c>
      <c r="AA44" s="143">
        <f t="shared" si="42"/>
        <v>22.876227574062501</v>
      </c>
      <c r="AB44" s="143">
        <f t="shared" si="42"/>
        <v>25.083783534959533</v>
      </c>
      <c r="AC44" s="143">
        <f t="shared" si="42"/>
        <v>25.951682445269132</v>
      </c>
      <c r="AD44" s="143">
        <f t="shared" si="42"/>
        <v>26.662758544269508</v>
      </c>
      <c r="AE44" s="143">
        <f t="shared" si="42"/>
        <v>27.222676473699163</v>
      </c>
      <c r="AF44" s="143">
        <f t="shared" si="42"/>
        <v>27.767130003173147</v>
      </c>
      <c r="AG44" s="143">
        <f t="shared" si="42"/>
        <v>28.294705473233435</v>
      </c>
      <c r="AH44" s="143">
        <f t="shared" si="42"/>
        <v>28.832304877224868</v>
      </c>
      <c r="AI44" s="143">
        <f t="shared" si="42"/>
        <v>29.380118669892138</v>
      </c>
      <c r="AJ44" s="143">
        <f t="shared" si="42"/>
        <v>29.938340924620086</v>
      </c>
      <c r="AK44" s="143">
        <f t="shared" si="42"/>
        <v>30.507169402187863</v>
      </c>
      <c r="AL44" s="15"/>
    </row>
    <row r="45" spans="1:38" x14ac:dyDescent="0.25">
      <c r="A45" s="59" t="s">
        <v>199</v>
      </c>
      <c r="B45" s="74">
        <v>5</v>
      </c>
      <c r="C45" s="71">
        <f>Parameters!$D$17</f>
        <v>0.22</v>
      </c>
      <c r="D45" s="74">
        <v>10</v>
      </c>
      <c r="E45" s="71">
        <f>Parameters!$D$19</f>
        <v>0.26</v>
      </c>
      <c r="F45" s="74"/>
      <c r="G45" s="71"/>
      <c r="H45" s="74"/>
      <c r="I45" s="70"/>
      <c r="J45" s="74"/>
      <c r="K45" s="71"/>
      <c r="L45" s="74">
        <v>5</v>
      </c>
      <c r="M45" s="30">
        <f>Parameters!$D$27</f>
        <v>0.31</v>
      </c>
      <c r="N45" s="74"/>
      <c r="O45" s="71"/>
      <c r="P45" s="30"/>
      <c r="Q45" s="21"/>
      <c r="R45" s="30"/>
      <c r="S45" s="40"/>
      <c r="T45" s="40"/>
      <c r="U45" s="40"/>
      <c r="V45" s="40"/>
      <c r="W45" s="91">
        <f t="shared" si="25"/>
        <v>5.7750000000000004</v>
      </c>
      <c r="X45" s="145">
        <f t="shared" si="2"/>
        <v>5.7750000000000004</v>
      </c>
      <c r="Y45" s="145">
        <f>X45*(1+X$3)</f>
        <v>5.7894375</v>
      </c>
      <c r="Z45" s="145">
        <f t="shared" ref="Z45:AK45" si="43">Y45*(1+Y$3)</f>
        <v>5.7170695312499999</v>
      </c>
      <c r="AA45" s="145">
        <f t="shared" si="43"/>
        <v>5.7879611934374999</v>
      </c>
      <c r="AB45" s="145">
        <f t="shared" si="43"/>
        <v>6.3464994486042192</v>
      </c>
      <c r="AC45" s="145">
        <f t="shared" si="43"/>
        <v>6.5660883295259254</v>
      </c>
      <c r="AD45" s="145">
        <f t="shared" si="43"/>
        <v>6.7459991497549368</v>
      </c>
      <c r="AE45" s="145">
        <f t="shared" si="43"/>
        <v>6.8876651318997899</v>
      </c>
      <c r="AF45" s="145">
        <f t="shared" si="43"/>
        <v>7.0254184345377855</v>
      </c>
      <c r="AG45" s="145">
        <f t="shared" si="43"/>
        <v>7.1589013847940031</v>
      </c>
      <c r="AH45" s="145">
        <f t="shared" si="43"/>
        <v>7.2949205111050883</v>
      </c>
      <c r="AI45" s="145">
        <f t="shared" si="43"/>
        <v>7.4335240008160843</v>
      </c>
      <c r="AJ45" s="145">
        <f t="shared" si="43"/>
        <v>7.5747609568315895</v>
      </c>
      <c r="AK45" s="145">
        <f t="shared" si="43"/>
        <v>7.7186814150113889</v>
      </c>
      <c r="AL45" s="73" t="s">
        <v>200</v>
      </c>
    </row>
    <row r="46" spans="1:38" s="31" customFormat="1" x14ac:dyDescent="0.25">
      <c r="A46" s="59" t="s">
        <v>182</v>
      </c>
      <c r="B46" s="5">
        <v>5</v>
      </c>
      <c r="C46" s="11">
        <f>Parameters!$D$17</f>
        <v>0.22</v>
      </c>
      <c r="D46" s="5">
        <v>10</v>
      </c>
      <c r="E46" s="11">
        <f>Parameters!$D$19</f>
        <v>0.26</v>
      </c>
      <c r="F46" s="5"/>
      <c r="G46" s="11"/>
      <c r="H46" s="5">
        <v>50</v>
      </c>
      <c r="I46" s="11">
        <f>Parameters!$D$23</f>
        <v>0.31</v>
      </c>
      <c r="J46" s="5">
        <v>20</v>
      </c>
      <c r="K46" s="48">
        <f>Parameters!$D$25</f>
        <v>0.31</v>
      </c>
      <c r="L46" s="4">
        <v>10</v>
      </c>
      <c r="M46" s="9">
        <f>Parameters!$D$27</f>
        <v>0.31</v>
      </c>
      <c r="N46" s="4">
        <v>8</v>
      </c>
      <c r="O46" s="9">
        <f>Parameters!$D$29</f>
        <v>0.31</v>
      </c>
      <c r="P46" s="9"/>
      <c r="Q46" s="4"/>
      <c r="R46" s="9"/>
      <c r="S46" s="40"/>
      <c r="T46" s="40"/>
      <c r="U46" s="40"/>
      <c r="V46" s="40"/>
      <c r="W46" s="91">
        <f t="shared" si="25"/>
        <v>34.078000000000003</v>
      </c>
      <c r="X46" s="143">
        <f t="shared" si="2"/>
        <v>34.078000000000003</v>
      </c>
      <c r="Y46" s="143">
        <f>X46*(1+X$3)</f>
        <v>34.163195000000002</v>
      </c>
      <c r="Z46" s="143">
        <f t="shared" ref="Z46:AK46" si="44">Y46*(1+Y$3)</f>
        <v>33.736155062500004</v>
      </c>
      <c r="AA46" s="143">
        <f t="shared" si="44"/>
        <v>34.154483385275</v>
      </c>
      <c r="AB46" s="143">
        <f t="shared" si="44"/>
        <v>37.450391031954041</v>
      </c>
      <c r="AC46" s="143">
        <f t="shared" si="44"/>
        <v>38.74617456165965</v>
      </c>
      <c r="AD46" s="143">
        <f t="shared" si="44"/>
        <v>39.80781974464913</v>
      </c>
      <c r="AE46" s="143">
        <f t="shared" si="44"/>
        <v>40.643783959286758</v>
      </c>
      <c r="AF46" s="143">
        <f t="shared" si="44"/>
        <v>41.456659638472495</v>
      </c>
      <c r="AG46" s="143">
        <f t="shared" si="44"/>
        <v>42.244336171603472</v>
      </c>
      <c r="AH46" s="143">
        <f t="shared" si="44"/>
        <v>43.046978558863934</v>
      </c>
      <c r="AI46" s="143">
        <f t="shared" si="44"/>
        <v>43.864871151482347</v>
      </c>
      <c r="AJ46" s="143">
        <f t="shared" si="44"/>
        <v>44.698303703360509</v>
      </c>
      <c r="AK46" s="143">
        <f t="shared" si="44"/>
        <v>45.547571473724354</v>
      </c>
      <c r="AL46" s="67"/>
    </row>
    <row r="47" spans="1:38" x14ac:dyDescent="0.25">
      <c r="A47" s="56" t="s">
        <v>160</v>
      </c>
      <c r="B47" s="49">
        <v>3</v>
      </c>
      <c r="C47" s="48">
        <f>Parameters!$D$17</f>
        <v>0.22</v>
      </c>
      <c r="D47" s="49">
        <v>10</v>
      </c>
      <c r="E47" s="48">
        <f>Parameters!$D$19</f>
        <v>0.26</v>
      </c>
      <c r="F47" s="49"/>
      <c r="G47" s="48"/>
      <c r="H47" s="49">
        <v>50</v>
      </c>
      <c r="I47" s="11">
        <f>Parameters!$D$23</f>
        <v>0.31</v>
      </c>
      <c r="J47" s="49">
        <v>5</v>
      </c>
      <c r="K47" s="48">
        <f>Parameters!$D$25</f>
        <v>0.31</v>
      </c>
      <c r="L47" s="49"/>
      <c r="M47" s="48"/>
      <c r="N47" s="49">
        <v>10</v>
      </c>
      <c r="O47" s="9">
        <f>Parameters!$D$29</f>
        <v>0.31</v>
      </c>
      <c r="P47" s="9"/>
      <c r="Q47" s="4"/>
      <c r="R47" s="9"/>
      <c r="S47" s="33"/>
      <c r="T47" s="33"/>
      <c r="U47" s="33"/>
      <c r="V47" s="33"/>
      <c r="W47" s="91">
        <f t="shared" si="25"/>
        <v>25.751000000000005</v>
      </c>
      <c r="X47" s="143">
        <f t="shared" si="2"/>
        <v>25.751000000000005</v>
      </c>
      <c r="Y47" s="143">
        <f>X47*(1+X$3)</f>
        <v>25.815377500000004</v>
      </c>
      <c r="Z47" s="143">
        <f t="shared" ref="Z47:AK47" si="45">Y47*(1+Y$3)</f>
        <v>25.492685281250004</v>
      </c>
      <c r="AA47" s="143">
        <f t="shared" si="45"/>
        <v>25.808794578737505</v>
      </c>
      <c r="AB47" s="143">
        <f t="shared" si="45"/>
        <v>28.299343255585676</v>
      </c>
      <c r="AC47" s="143">
        <f t="shared" si="45"/>
        <v>29.278500532228939</v>
      </c>
      <c r="AD47" s="143">
        <f t="shared" si="45"/>
        <v>30.080731446812013</v>
      </c>
      <c r="AE47" s="143">
        <f t="shared" si="45"/>
        <v>30.712426807195062</v>
      </c>
      <c r="AF47" s="143">
        <f t="shared" si="45"/>
        <v>31.326675343338962</v>
      </c>
      <c r="AG47" s="143">
        <f t="shared" si="45"/>
        <v>31.9218821748624</v>
      </c>
      <c r="AH47" s="143">
        <f t="shared" si="45"/>
        <v>32.528397936184781</v>
      </c>
      <c r="AI47" s="143">
        <f t="shared" si="45"/>
        <v>33.14643749697229</v>
      </c>
      <c r="AJ47" s="143">
        <f t="shared" si="45"/>
        <v>33.776219809414762</v>
      </c>
      <c r="AK47" s="143">
        <f t="shared" si="45"/>
        <v>34.417967985793638</v>
      </c>
      <c r="AL47" s="15"/>
    </row>
    <row r="48" spans="1:38" ht="31.5" x14ac:dyDescent="0.25">
      <c r="A48" s="59" t="s">
        <v>201</v>
      </c>
      <c r="B48" s="74">
        <v>3</v>
      </c>
      <c r="C48" s="71">
        <f>Parameters!$D$17</f>
        <v>0.22</v>
      </c>
      <c r="D48" s="74">
        <v>10</v>
      </c>
      <c r="E48" s="71">
        <f>Parameters!$D$19</f>
        <v>0.26</v>
      </c>
      <c r="F48" s="74"/>
      <c r="G48" s="71"/>
      <c r="H48" s="74">
        <v>50</v>
      </c>
      <c r="I48" s="70">
        <f>Parameters!$D$23</f>
        <v>0.31</v>
      </c>
      <c r="J48" s="74">
        <v>5</v>
      </c>
      <c r="K48" s="71">
        <f>Parameters!$D$25</f>
        <v>0.31</v>
      </c>
      <c r="L48" s="74">
        <v>12</v>
      </c>
      <c r="M48" s="71">
        <f>Parameters!$D$27</f>
        <v>0.31</v>
      </c>
      <c r="N48" s="74">
        <v>10</v>
      </c>
      <c r="O48" s="30">
        <f>Parameters!$D$29</f>
        <v>0.31</v>
      </c>
      <c r="P48" s="30"/>
      <c r="Q48" s="21"/>
      <c r="R48" s="30"/>
      <c r="S48" s="40"/>
      <c r="T48" s="40"/>
      <c r="U48" s="40"/>
      <c r="V48" s="40"/>
      <c r="W48" s="91">
        <f t="shared" si="25"/>
        <v>29.843000000000004</v>
      </c>
      <c r="X48" s="145">
        <f t="shared" si="2"/>
        <v>29.843000000000004</v>
      </c>
      <c r="Y48" s="145">
        <f>X48*(1+X$3)</f>
        <v>29.917607500000003</v>
      </c>
      <c r="Z48" s="145">
        <f t="shared" ref="Z48:AK48" si="46">Y48*(1+Y$3)</f>
        <v>29.543637406250003</v>
      </c>
      <c r="AA48" s="145">
        <f t="shared" si="46"/>
        <v>29.909978510087502</v>
      </c>
      <c r="AB48" s="145">
        <f t="shared" si="46"/>
        <v>32.796291436310945</v>
      </c>
      <c r="AC48" s="145">
        <f t="shared" si="46"/>
        <v>33.931043120007303</v>
      </c>
      <c r="AD48" s="145">
        <f t="shared" si="46"/>
        <v>34.860753701495504</v>
      </c>
      <c r="AE48" s="145">
        <f t="shared" si="46"/>
        <v>35.592829529226904</v>
      </c>
      <c r="AF48" s="145">
        <f t="shared" si="46"/>
        <v>36.304686119811443</v>
      </c>
      <c r="AG48" s="145">
        <f t="shared" si="46"/>
        <v>36.994475156087859</v>
      </c>
      <c r="AH48" s="145">
        <f t="shared" si="46"/>
        <v>37.697370184053526</v>
      </c>
      <c r="AI48" s="145">
        <f t="shared" si="46"/>
        <v>38.413620217550537</v>
      </c>
      <c r="AJ48" s="145">
        <f t="shared" si="46"/>
        <v>39.143479001683993</v>
      </c>
      <c r="AK48" s="145">
        <f t="shared" si="46"/>
        <v>39.887205102715981</v>
      </c>
      <c r="AL48" s="75" t="s">
        <v>202</v>
      </c>
    </row>
    <row r="49" spans="1:38" x14ac:dyDescent="0.25">
      <c r="A49" s="55" t="s">
        <v>27</v>
      </c>
      <c r="B49" s="114"/>
      <c r="C49" s="90"/>
      <c r="D49" s="114"/>
      <c r="E49" s="90"/>
      <c r="F49" s="114"/>
      <c r="G49" s="90"/>
      <c r="H49" s="114"/>
      <c r="I49" s="90"/>
      <c r="J49" s="114"/>
      <c r="K49" s="90"/>
      <c r="L49" s="114"/>
      <c r="M49" s="90"/>
      <c r="N49" s="114"/>
      <c r="O49" s="90"/>
      <c r="P49" s="90"/>
      <c r="Q49" s="89"/>
      <c r="R49" s="89"/>
      <c r="S49" s="90"/>
      <c r="T49" s="89"/>
      <c r="U49" s="89"/>
      <c r="V49" s="89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15"/>
    </row>
    <row r="50" spans="1:38" x14ac:dyDescent="0.25">
      <c r="A50" s="59" t="s">
        <v>84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20</v>
      </c>
      <c r="K50" s="48">
        <f>Parameters!$D$25</f>
        <v>0.31</v>
      </c>
      <c r="L50" s="4">
        <v>10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4"/>
      <c r="R50" s="8"/>
      <c r="S50" s="40">
        <v>0.5</v>
      </c>
      <c r="T50" s="40"/>
      <c r="U50" s="40"/>
      <c r="V50" s="40"/>
      <c r="W50" s="91">
        <f t="shared" ref="W50:W69" si="47">IF((B50*C50+D50*E50+F50*G50+H50*I50+J50*K50+L50*M50+N50*O50+P50+Q50*R50)=0,"",
                          ((B50*C50+D50*E50+F50*G50+H50*I50+J50*K50+L50*M50+N50*O50)*IF(U50&gt;0,U50,1)+P50+IF(Q50=0,1,Q50)*R50)*(1+Overhead_Common)*IF(V50&gt;0,V50,1))</f>
        <v>34.111000000000004</v>
      </c>
      <c r="X50" s="143">
        <f t="shared" si="2"/>
        <v>34.111000000000004</v>
      </c>
      <c r="Y50" s="143">
        <f>X50*(1+X$3)</f>
        <v>34.196277500000001</v>
      </c>
      <c r="Z50" s="143">
        <f t="shared" ref="Z50:AK50" si="48">Y50*(1+Y$3)</f>
        <v>33.768824031250006</v>
      </c>
      <c r="AA50" s="143">
        <f t="shared" si="48"/>
        <v>34.187557449237502</v>
      </c>
      <c r="AB50" s="143">
        <f t="shared" si="48"/>
        <v>37.486656743088922</v>
      </c>
      <c r="AC50" s="143">
        <f t="shared" si="48"/>
        <v>38.783695066399794</v>
      </c>
      <c r="AD50" s="143">
        <f t="shared" si="48"/>
        <v>39.846368311219152</v>
      </c>
      <c r="AE50" s="143">
        <f t="shared" si="48"/>
        <v>40.683142045754749</v>
      </c>
      <c r="AF50" s="143">
        <f t="shared" si="48"/>
        <v>41.496804886669842</v>
      </c>
      <c r="AG50" s="143">
        <f t="shared" si="48"/>
        <v>42.285244179516567</v>
      </c>
      <c r="AH50" s="143">
        <f t="shared" si="48"/>
        <v>43.08866381892738</v>
      </c>
      <c r="AI50" s="143">
        <f t="shared" si="48"/>
        <v>43.907348431486994</v>
      </c>
      <c r="AJ50" s="143">
        <f t="shared" si="48"/>
        <v>44.741588051685241</v>
      </c>
      <c r="AK50" s="143">
        <f t="shared" si="48"/>
        <v>45.591678224667255</v>
      </c>
      <c r="AL50" s="15"/>
    </row>
    <row r="51" spans="1:38" x14ac:dyDescent="0.25">
      <c r="A51" s="59" t="s">
        <v>82</v>
      </c>
      <c r="B51" s="5">
        <v>6</v>
      </c>
      <c r="C51" s="11">
        <f>Parameters!$D$17</f>
        <v>0.22</v>
      </c>
      <c r="D51" s="5">
        <v>8</v>
      </c>
      <c r="E51" s="11">
        <f>Parameters!$D$19</f>
        <v>0.26</v>
      </c>
      <c r="F51" s="5"/>
      <c r="G51" s="11"/>
      <c r="H51" s="5">
        <v>50</v>
      </c>
      <c r="I51" s="11">
        <f>Parameters!$D$23</f>
        <v>0.31</v>
      </c>
      <c r="J51" s="5">
        <v>20</v>
      </c>
      <c r="K51" s="48">
        <f>Parameters!$D$25</f>
        <v>0.31</v>
      </c>
      <c r="L51" s="4">
        <v>10</v>
      </c>
      <c r="M51" s="9">
        <f>Parameters!$D$27</f>
        <v>0.31</v>
      </c>
      <c r="N51" s="4">
        <v>5</v>
      </c>
      <c r="O51" s="9">
        <f>Parameters!$D$29</f>
        <v>0.31</v>
      </c>
      <c r="P51" s="9">
        <v>2</v>
      </c>
      <c r="Q51" s="3"/>
      <c r="R51" s="8"/>
      <c r="S51" s="40">
        <v>0.5</v>
      </c>
      <c r="T51" s="40"/>
      <c r="U51" s="40"/>
      <c r="V51" s="40"/>
      <c r="W51" s="91">
        <f t="shared" si="47"/>
        <v>34.925000000000004</v>
      </c>
      <c r="X51" s="143">
        <f t="shared" si="2"/>
        <v>34.925000000000004</v>
      </c>
      <c r="Y51" s="143">
        <f>X51*(1+X$3)</f>
        <v>35.0123125</v>
      </c>
      <c r="Z51" s="143">
        <f t="shared" ref="Z51:AK51" si="49">Y51*(1+Y$3)</f>
        <v>34.574658593750002</v>
      </c>
      <c r="AA51" s="143">
        <f t="shared" si="49"/>
        <v>35.003384360312502</v>
      </c>
      <c r="AB51" s="143">
        <f t="shared" si="49"/>
        <v>38.381210951082657</v>
      </c>
      <c r="AC51" s="143">
        <f t="shared" si="49"/>
        <v>39.709200849990118</v>
      </c>
      <c r="AD51" s="143">
        <f t="shared" si="49"/>
        <v>40.797232953279853</v>
      </c>
      <c r="AE51" s="143">
        <f t="shared" si="49"/>
        <v>41.653974845298727</v>
      </c>
      <c r="AF51" s="143">
        <f t="shared" si="49"/>
        <v>42.487054342204701</v>
      </c>
      <c r="AG51" s="143">
        <f t="shared" si="49"/>
        <v>43.294308374706588</v>
      </c>
      <c r="AH51" s="143">
        <f t="shared" si="49"/>
        <v>44.116900233826009</v>
      </c>
      <c r="AI51" s="143">
        <f t="shared" si="49"/>
        <v>44.955121338268697</v>
      </c>
      <c r="AJ51" s="143">
        <f t="shared" si="49"/>
        <v>45.809268643695795</v>
      </c>
      <c r="AK51" s="143">
        <f t="shared" si="49"/>
        <v>46.679644747926012</v>
      </c>
      <c r="AL51" s="15"/>
    </row>
    <row r="52" spans="1:38" x14ac:dyDescent="0.25">
      <c r="A52" s="59" t="s">
        <v>83</v>
      </c>
      <c r="B52" s="5">
        <v>5</v>
      </c>
      <c r="C52" s="11">
        <f>Parameters!$D$17</f>
        <v>0.22</v>
      </c>
      <c r="D52" s="5">
        <v>5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48">
        <f>Parameters!$D$25</f>
        <v>0.31</v>
      </c>
      <c r="L52" s="4">
        <v>3</v>
      </c>
      <c r="M52" s="9">
        <f>Parameters!$D$27</f>
        <v>0.31</v>
      </c>
      <c r="N52" s="4">
        <v>3</v>
      </c>
      <c r="O52" s="9">
        <f>Parameters!$D$29</f>
        <v>0.31</v>
      </c>
      <c r="P52" s="9">
        <v>2</v>
      </c>
      <c r="Q52" s="3"/>
      <c r="R52" s="8"/>
      <c r="S52" s="40">
        <v>0.5</v>
      </c>
      <c r="T52" s="40"/>
      <c r="U52" s="40"/>
      <c r="V52" s="40"/>
      <c r="W52" s="91">
        <f t="shared" si="47"/>
        <v>29.050999999999998</v>
      </c>
      <c r="X52" s="143">
        <f t="shared" si="2"/>
        <v>29.050999999999998</v>
      </c>
      <c r="Y52" s="143">
        <f>X52*(1+X$3)</f>
        <v>29.123627499999998</v>
      </c>
      <c r="Z52" s="143">
        <f t="shared" ref="Z52:AK52" si="50">Y52*(1+Y$3)</f>
        <v>28.759582156249998</v>
      </c>
      <c r="AA52" s="143">
        <f t="shared" si="50"/>
        <v>29.116200974987496</v>
      </c>
      <c r="AB52" s="143">
        <f t="shared" si="50"/>
        <v>31.925914369073791</v>
      </c>
      <c r="AC52" s="143">
        <f t="shared" si="50"/>
        <v>33.030551006243741</v>
      </c>
      <c r="AD52" s="143">
        <f t="shared" si="50"/>
        <v>33.935588103814823</v>
      </c>
      <c r="AE52" s="143">
        <f t="shared" si="50"/>
        <v>34.648235453994928</v>
      </c>
      <c r="AF52" s="143">
        <f t="shared" si="50"/>
        <v>35.341200163074831</v>
      </c>
      <c r="AG52" s="143">
        <f t="shared" si="50"/>
        <v>36.012682966173251</v>
      </c>
      <c r="AH52" s="143">
        <f t="shared" si="50"/>
        <v>36.696923942530539</v>
      </c>
      <c r="AI52" s="143">
        <f t="shared" si="50"/>
        <v>37.394165497438614</v>
      </c>
      <c r="AJ52" s="143">
        <f t="shared" si="50"/>
        <v>38.104654641889944</v>
      </c>
      <c r="AK52" s="143">
        <f t="shared" si="50"/>
        <v>38.828643080085847</v>
      </c>
      <c r="AL52" s="15"/>
    </row>
    <row r="53" spans="1:38" x14ac:dyDescent="0.25">
      <c r="A53" s="59" t="s">
        <v>101</v>
      </c>
      <c r="B53" s="5">
        <v>15</v>
      </c>
      <c r="C53" s="11">
        <f>Parameters!$D$17</f>
        <v>0.22</v>
      </c>
      <c r="D53" s="5">
        <v>18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20</v>
      </c>
      <c r="K53" s="48">
        <f>Parameters!$D$25</f>
        <v>0.31</v>
      </c>
      <c r="L53" s="4">
        <v>5</v>
      </c>
      <c r="M53" s="9">
        <f>Parameters!$D$27</f>
        <v>0.31</v>
      </c>
      <c r="N53" s="4">
        <v>15</v>
      </c>
      <c r="O53" s="9">
        <f>Parameters!$D$29</f>
        <v>0.31</v>
      </c>
      <c r="P53" s="9">
        <v>1</v>
      </c>
      <c r="Q53" s="27"/>
      <c r="R53" s="28"/>
      <c r="S53" s="40">
        <v>0.5</v>
      </c>
      <c r="T53" s="40"/>
      <c r="U53" s="40"/>
      <c r="V53" s="40"/>
      <c r="W53" s="91">
        <f t="shared" si="47"/>
        <v>40.568000000000005</v>
      </c>
      <c r="X53" s="143">
        <f t="shared" si="2"/>
        <v>40.568000000000005</v>
      </c>
      <c r="Y53" s="143">
        <f>X53*(1+X$3)</f>
        <v>40.669420000000002</v>
      </c>
      <c r="Z53" s="143">
        <f t="shared" ref="Z53:AK53" si="51">Y53*(1+Y$3)</f>
        <v>40.161052250000004</v>
      </c>
      <c r="AA53" s="143">
        <f t="shared" si="51"/>
        <v>40.659049297900005</v>
      </c>
      <c r="AB53" s="143">
        <f t="shared" si="51"/>
        <v>44.582647555147354</v>
      </c>
      <c r="AC53" s="143">
        <f t="shared" si="51"/>
        <v>46.125207160555448</v>
      </c>
      <c r="AD53" s="143">
        <f t="shared" si="51"/>
        <v>47.389037836754675</v>
      </c>
      <c r="AE53" s="143">
        <f t="shared" si="51"/>
        <v>48.384207631326518</v>
      </c>
      <c r="AF53" s="143">
        <f t="shared" si="51"/>
        <v>49.35189178395305</v>
      </c>
      <c r="AG53" s="143">
        <f t="shared" si="51"/>
        <v>50.289577727848155</v>
      </c>
      <c r="AH53" s="143">
        <f t="shared" si="51"/>
        <v>51.245079704677266</v>
      </c>
      <c r="AI53" s="143">
        <f t="shared" si="51"/>
        <v>52.21873621906613</v>
      </c>
      <c r="AJ53" s="143">
        <f t="shared" si="51"/>
        <v>53.210892207228383</v>
      </c>
      <c r="AK53" s="143">
        <f t="shared" si="51"/>
        <v>54.221899159165716</v>
      </c>
      <c r="AL53" s="15"/>
    </row>
    <row r="54" spans="1:38" x14ac:dyDescent="0.25">
      <c r="A54" s="59" t="s">
        <v>85</v>
      </c>
      <c r="B54" s="5">
        <v>4</v>
      </c>
      <c r="C54" s="11">
        <f>Parameters!$D$17</f>
        <v>0.22</v>
      </c>
      <c r="D54" s="5">
        <v>8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5</v>
      </c>
      <c r="K54" s="48">
        <f>Parameters!$D$25</f>
        <v>0.31</v>
      </c>
      <c r="L54" s="4"/>
      <c r="M54" s="9"/>
      <c r="N54" s="4">
        <v>3</v>
      </c>
      <c r="O54" s="9">
        <f>Parameters!$D$29</f>
        <v>0.31</v>
      </c>
      <c r="P54" s="9"/>
      <c r="Q54" s="4"/>
      <c r="R54" s="8"/>
      <c r="S54" s="40">
        <v>0.5</v>
      </c>
      <c r="T54" s="40"/>
      <c r="U54" s="40"/>
      <c r="V54" s="40"/>
      <c r="W54" s="91">
        <f t="shared" si="47"/>
        <v>23.034000000000002</v>
      </c>
      <c r="X54" s="143">
        <f t="shared" si="2"/>
        <v>23.034000000000002</v>
      </c>
      <c r="Y54" s="143">
        <f>X54*(1+X$3)</f>
        <v>23.091585000000002</v>
      </c>
      <c r="Z54" s="143">
        <f t="shared" ref="Z54:AK54" si="52">Y54*(1+Y$3)</f>
        <v>22.802940187500003</v>
      </c>
      <c r="AA54" s="143">
        <f t="shared" si="52"/>
        <v>23.085696645825003</v>
      </c>
      <c r="AB54" s="143">
        <f t="shared" si="52"/>
        <v>25.313466372147115</v>
      </c>
      <c r="AC54" s="143">
        <f t="shared" si="52"/>
        <v>26.189312308623403</v>
      </c>
      <c r="AD54" s="143">
        <f t="shared" si="52"/>
        <v>26.906899465879686</v>
      </c>
      <c r="AE54" s="143">
        <f t="shared" si="52"/>
        <v>27.471944354663158</v>
      </c>
      <c r="AF54" s="143">
        <f t="shared" si="52"/>
        <v>28.021383241756421</v>
      </c>
      <c r="AG54" s="143">
        <f t="shared" si="52"/>
        <v>28.553789523349792</v>
      </c>
      <c r="AH54" s="143">
        <f t="shared" si="52"/>
        <v>29.096311524293437</v>
      </c>
      <c r="AI54" s="143">
        <f t="shared" si="52"/>
        <v>29.649141443255008</v>
      </c>
      <c r="AJ54" s="143">
        <f t="shared" si="52"/>
        <v>30.21247513067685</v>
      </c>
      <c r="AK54" s="143">
        <f t="shared" si="52"/>
        <v>30.786512158159706</v>
      </c>
      <c r="AL54" s="15"/>
    </row>
    <row r="55" spans="1:38" x14ac:dyDescent="0.25">
      <c r="A55" s="59" t="s">
        <v>28</v>
      </c>
      <c r="B55" s="5">
        <v>10</v>
      </c>
      <c r="C55" s="11">
        <f>Parameters!$D$17</f>
        <v>0.22</v>
      </c>
      <c r="D55" s="5">
        <v>15</v>
      </c>
      <c r="E55" s="11">
        <f>Parameters!$D$19</f>
        <v>0.26</v>
      </c>
      <c r="F55" s="5"/>
      <c r="G55" s="11"/>
      <c r="H55" s="5"/>
      <c r="I55" s="11"/>
      <c r="J55" s="5"/>
      <c r="K55" s="9"/>
      <c r="L55" s="4"/>
      <c r="M55" s="9"/>
      <c r="N55" s="4">
        <v>15</v>
      </c>
      <c r="O55" s="9">
        <f>Parameters!$D$29</f>
        <v>0.31</v>
      </c>
      <c r="P55" s="9"/>
      <c r="Q55" s="3"/>
      <c r="R55" s="8"/>
      <c r="S55" s="40">
        <v>0.5</v>
      </c>
      <c r="T55" s="40"/>
      <c r="U55" s="40"/>
      <c r="V55" s="40"/>
      <c r="W55" s="91">
        <f t="shared" si="47"/>
        <v>11.825000000000001</v>
      </c>
      <c r="X55" s="143">
        <f t="shared" si="2"/>
        <v>11.825000000000001</v>
      </c>
      <c r="Y55" s="143">
        <f>X55*(1+X$3)</f>
        <v>11.8545625</v>
      </c>
      <c r="Z55" s="143">
        <f t="shared" ref="Z55:AK55" si="53">Y55*(1+Y$3)</f>
        <v>11.70638046875</v>
      </c>
      <c r="AA55" s="143">
        <f t="shared" si="53"/>
        <v>11.851539586562499</v>
      </c>
      <c r="AB55" s="143">
        <f t="shared" si="53"/>
        <v>12.99521315666578</v>
      </c>
      <c r="AC55" s="143">
        <f t="shared" si="53"/>
        <v>13.444847531886415</v>
      </c>
      <c r="AD55" s="143">
        <f t="shared" si="53"/>
        <v>13.813236354260104</v>
      </c>
      <c r="AE55" s="143">
        <f t="shared" si="53"/>
        <v>14.103314317699565</v>
      </c>
      <c r="AF55" s="143">
        <f t="shared" si="53"/>
        <v>14.385380604053557</v>
      </c>
      <c r="AG55" s="143">
        <f t="shared" si="53"/>
        <v>14.658702835530573</v>
      </c>
      <c r="AH55" s="143">
        <f t="shared" si="53"/>
        <v>14.937218189405652</v>
      </c>
      <c r="AI55" s="143">
        <f t="shared" si="53"/>
        <v>15.221025335004358</v>
      </c>
      <c r="AJ55" s="143">
        <f t="shared" si="53"/>
        <v>15.510224816369439</v>
      </c>
      <c r="AK55" s="143">
        <f t="shared" si="53"/>
        <v>15.804919087880457</v>
      </c>
      <c r="AL55" s="15"/>
    </row>
    <row r="56" spans="1:38" s="31" customFormat="1" x14ac:dyDescent="0.25">
      <c r="A56" s="59" t="s">
        <v>29</v>
      </c>
      <c r="B56" s="5">
        <v>5</v>
      </c>
      <c r="C56" s="11">
        <f>Parameters!$D$17</f>
        <v>0.22</v>
      </c>
      <c r="D56" s="5">
        <v>6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20</v>
      </c>
      <c r="K56" s="48">
        <f>Parameters!$D$25</f>
        <v>0.31</v>
      </c>
      <c r="L56" s="4">
        <v>10</v>
      </c>
      <c r="M56" s="9">
        <f>Parameters!$D$27</f>
        <v>0.31</v>
      </c>
      <c r="N56" s="4">
        <v>5</v>
      </c>
      <c r="O56" s="9">
        <f>Parameters!$D$29</f>
        <v>0.31</v>
      </c>
      <c r="P56" s="9">
        <v>2</v>
      </c>
      <c r="Q56" s="4"/>
      <c r="R56" s="9"/>
      <c r="S56" s="40">
        <v>0.5</v>
      </c>
      <c r="T56" s="40"/>
      <c r="U56" s="40"/>
      <c r="V56" s="40"/>
      <c r="W56" s="91">
        <f t="shared" si="47"/>
        <v>34.111000000000004</v>
      </c>
      <c r="X56" s="143">
        <f t="shared" si="2"/>
        <v>34.111000000000004</v>
      </c>
      <c r="Y56" s="143">
        <f>X56*(1+X$3)</f>
        <v>34.196277500000001</v>
      </c>
      <c r="Z56" s="143">
        <f t="shared" ref="Z56:AK56" si="54">Y56*(1+Y$3)</f>
        <v>33.768824031250006</v>
      </c>
      <c r="AA56" s="143">
        <f t="shared" si="54"/>
        <v>34.187557449237502</v>
      </c>
      <c r="AB56" s="143">
        <f t="shared" si="54"/>
        <v>37.486656743088922</v>
      </c>
      <c r="AC56" s="143">
        <f t="shared" si="54"/>
        <v>38.783695066399794</v>
      </c>
      <c r="AD56" s="143">
        <f t="shared" si="54"/>
        <v>39.846368311219152</v>
      </c>
      <c r="AE56" s="143">
        <f t="shared" si="54"/>
        <v>40.683142045754749</v>
      </c>
      <c r="AF56" s="143">
        <f t="shared" si="54"/>
        <v>41.496804886669842</v>
      </c>
      <c r="AG56" s="143">
        <f t="shared" si="54"/>
        <v>42.285244179516567</v>
      </c>
      <c r="AH56" s="143">
        <f t="shared" si="54"/>
        <v>43.08866381892738</v>
      </c>
      <c r="AI56" s="143">
        <f t="shared" si="54"/>
        <v>43.907348431486994</v>
      </c>
      <c r="AJ56" s="143">
        <f t="shared" si="54"/>
        <v>44.741588051685241</v>
      </c>
      <c r="AK56" s="143">
        <f t="shared" si="54"/>
        <v>45.591678224667255</v>
      </c>
      <c r="AL56" s="67"/>
    </row>
    <row r="57" spans="1:38" x14ac:dyDescent="0.25">
      <c r="A57" s="59" t="s">
        <v>86</v>
      </c>
      <c r="B57" s="5">
        <v>7</v>
      </c>
      <c r="C57" s="11">
        <f>Parameters!$D$17</f>
        <v>0.22</v>
      </c>
      <c r="D57" s="5">
        <v>6</v>
      </c>
      <c r="E57" s="11">
        <f>Parameters!$D$19</f>
        <v>0.26</v>
      </c>
      <c r="F57" s="5"/>
      <c r="G57" s="11"/>
      <c r="H57" s="5">
        <v>50</v>
      </c>
      <c r="I57" s="11">
        <f>Parameters!$D$23</f>
        <v>0.31</v>
      </c>
      <c r="J57" s="5">
        <v>12</v>
      </c>
      <c r="K57" s="48">
        <f>Parameters!$D$25</f>
        <v>0.31</v>
      </c>
      <c r="L57" s="4">
        <v>3</v>
      </c>
      <c r="M57" s="9">
        <f>Parameters!$D$27</f>
        <v>0.31</v>
      </c>
      <c r="N57" s="4">
        <v>10</v>
      </c>
      <c r="O57" s="9">
        <f>Parameters!$D$29</f>
        <v>0.31</v>
      </c>
      <c r="P57" s="9">
        <v>2</v>
      </c>
      <c r="Q57" s="3"/>
      <c r="R57" s="8"/>
      <c r="S57" s="40">
        <v>0.5</v>
      </c>
      <c r="T57" s="40"/>
      <c r="U57" s="40"/>
      <c r="V57" s="40"/>
      <c r="W57" s="91">
        <f t="shared" si="47"/>
        <v>31.185000000000006</v>
      </c>
      <c r="X57" s="143">
        <f t="shared" si="2"/>
        <v>31.185000000000006</v>
      </c>
      <c r="Y57" s="143">
        <f>X57*(1+X$3)</f>
        <v>31.262962500000004</v>
      </c>
      <c r="Z57" s="143">
        <f t="shared" ref="Z57:AK57" si="55">Y57*(1+Y$3)</f>
        <v>30.872175468750005</v>
      </c>
      <c r="AA57" s="143">
        <f t="shared" si="55"/>
        <v>31.254990444562505</v>
      </c>
      <c r="AB57" s="143">
        <f t="shared" si="55"/>
        <v>34.27109702246279</v>
      </c>
      <c r="AC57" s="143">
        <f t="shared" si="55"/>
        <v>35.456876979440004</v>
      </c>
      <c r="AD57" s="143">
        <f t="shared" si="55"/>
        <v>36.428395408676664</v>
      </c>
      <c r="AE57" s="143">
        <f t="shared" si="55"/>
        <v>37.193391712258872</v>
      </c>
      <c r="AF57" s="143">
        <f t="shared" si="55"/>
        <v>37.937259546504052</v>
      </c>
      <c r="AG57" s="143">
        <f t="shared" si="55"/>
        <v>38.658067477887627</v>
      </c>
      <c r="AH57" s="143">
        <f t="shared" si="55"/>
        <v>39.392570759967491</v>
      </c>
      <c r="AI57" s="143">
        <f t="shared" si="55"/>
        <v>40.141029604406867</v>
      </c>
      <c r="AJ57" s="143">
        <f t="shared" si="55"/>
        <v>40.903709166890593</v>
      </c>
      <c r="AK57" s="143">
        <f t="shared" si="55"/>
        <v>41.680879641061509</v>
      </c>
      <c r="AL57" s="15"/>
    </row>
    <row r="58" spans="1:38" x14ac:dyDescent="0.25">
      <c r="A58" s="59" t="s">
        <v>87</v>
      </c>
      <c r="B58" s="5">
        <v>5</v>
      </c>
      <c r="C58" s="11">
        <f>Parameters!$D$17</f>
        <v>0.22</v>
      </c>
      <c r="D58" s="5">
        <v>2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>
        <v>15</v>
      </c>
      <c r="K58" s="48">
        <f>Parameters!$D$25</f>
        <v>0.31</v>
      </c>
      <c r="L58" s="4">
        <v>3</v>
      </c>
      <c r="M58" s="9">
        <f>Parameters!$D$27</f>
        <v>0.31</v>
      </c>
      <c r="N58" s="4">
        <v>5</v>
      </c>
      <c r="O58" s="9">
        <f>Parameters!$D$29</f>
        <v>0.31</v>
      </c>
      <c r="P58" s="9">
        <v>2</v>
      </c>
      <c r="Q58" s="3"/>
      <c r="R58" s="8"/>
      <c r="S58" s="40">
        <v>0.5</v>
      </c>
      <c r="T58" s="40"/>
      <c r="U58" s="40"/>
      <c r="V58" s="40"/>
      <c r="W58" s="91">
        <f t="shared" si="47"/>
        <v>28.875000000000007</v>
      </c>
      <c r="X58" s="143">
        <f t="shared" si="2"/>
        <v>28.875000000000007</v>
      </c>
      <c r="Y58" s="143">
        <f>X58*(1+X$3)</f>
        <v>28.947187500000005</v>
      </c>
      <c r="Z58" s="143">
        <f t="shared" ref="Z58:AK58" si="56">Y58*(1+Y$3)</f>
        <v>28.585347656250008</v>
      </c>
      <c r="AA58" s="143">
        <f t="shared" si="56"/>
        <v>28.939805967187507</v>
      </c>
      <c r="AB58" s="143">
        <f t="shared" si="56"/>
        <v>31.732497243021101</v>
      </c>
      <c r="AC58" s="143">
        <f t="shared" si="56"/>
        <v>32.830441647629627</v>
      </c>
      <c r="AD58" s="143">
        <f t="shared" si="56"/>
        <v>33.729995748774684</v>
      </c>
      <c r="AE58" s="143">
        <f t="shared" si="56"/>
        <v>34.43832565949895</v>
      </c>
      <c r="AF58" s="143">
        <f t="shared" si="56"/>
        <v>35.127092172688933</v>
      </c>
      <c r="AG58" s="143">
        <f t="shared" si="56"/>
        <v>35.794506923970019</v>
      </c>
      <c r="AH58" s="143">
        <f t="shared" si="56"/>
        <v>36.474602555525443</v>
      </c>
      <c r="AI58" s="143">
        <f t="shared" si="56"/>
        <v>37.167620004080426</v>
      </c>
      <c r="AJ58" s="143">
        <f t="shared" si="56"/>
        <v>37.873804784157947</v>
      </c>
      <c r="AK58" s="143">
        <f t="shared" si="56"/>
        <v>38.593407075056945</v>
      </c>
      <c r="AL58" s="15"/>
    </row>
    <row r="59" spans="1:38" x14ac:dyDescent="0.25">
      <c r="A59" s="59" t="s">
        <v>30</v>
      </c>
      <c r="B59" s="5">
        <v>5</v>
      </c>
      <c r="C59" s="11">
        <f>Parameters!$D$17</f>
        <v>0.22</v>
      </c>
      <c r="D59" s="5">
        <v>4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10</v>
      </c>
      <c r="K59" s="48">
        <f>Parameters!$D$25</f>
        <v>0.31</v>
      </c>
      <c r="L59" s="4">
        <v>3</v>
      </c>
      <c r="M59" s="9">
        <f>Parameters!$D$27</f>
        <v>0.31</v>
      </c>
      <c r="N59" s="4"/>
      <c r="O59" s="9"/>
      <c r="P59" s="9">
        <v>2</v>
      </c>
      <c r="Q59" s="3"/>
      <c r="R59" s="8"/>
      <c r="S59" s="40">
        <v>0.5</v>
      </c>
      <c r="T59" s="40"/>
      <c r="U59" s="40"/>
      <c r="V59" s="40"/>
      <c r="W59" s="91">
        <f t="shared" si="47"/>
        <v>26.037000000000003</v>
      </c>
      <c r="X59" s="143">
        <f t="shared" si="2"/>
        <v>26.037000000000003</v>
      </c>
      <c r="Y59" s="143">
        <f>X59*(1+X$3)</f>
        <v>26.102092500000001</v>
      </c>
      <c r="Z59" s="143">
        <f t="shared" ref="Z59:AK59" si="57">Y59*(1+Y$3)</f>
        <v>25.775816343750002</v>
      </c>
      <c r="AA59" s="143">
        <f t="shared" si="57"/>
        <v>26.095436466412501</v>
      </c>
      <c r="AB59" s="143">
        <f t="shared" si="57"/>
        <v>28.613646085421308</v>
      </c>
      <c r="AC59" s="143">
        <f t="shared" si="57"/>
        <v>29.603678239976883</v>
      </c>
      <c r="AD59" s="143">
        <f t="shared" si="57"/>
        <v>30.414819023752251</v>
      </c>
      <c r="AE59" s="143">
        <f t="shared" si="57"/>
        <v>31.053530223251045</v>
      </c>
      <c r="AF59" s="143">
        <f t="shared" si="57"/>
        <v>31.674600827716066</v>
      </c>
      <c r="AG59" s="143">
        <f t="shared" si="57"/>
        <v>32.27641824344267</v>
      </c>
      <c r="AH59" s="143">
        <f t="shared" si="57"/>
        <v>32.889670190068081</v>
      </c>
      <c r="AI59" s="143">
        <f t="shared" si="57"/>
        <v>33.514573923679372</v>
      </c>
      <c r="AJ59" s="143">
        <f t="shared" si="57"/>
        <v>34.151350828229276</v>
      </c>
      <c r="AK59" s="143">
        <f t="shared" si="57"/>
        <v>34.800226493965631</v>
      </c>
      <c r="AL59" s="15"/>
    </row>
    <row r="60" spans="1:38" x14ac:dyDescent="0.25">
      <c r="A60" s="59" t="s">
        <v>102</v>
      </c>
      <c r="B60" s="5">
        <v>4</v>
      </c>
      <c r="C60" s="11">
        <f>Parameters!$D$17</f>
        <v>0.22</v>
      </c>
      <c r="D60" s="5">
        <v>5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10</v>
      </c>
      <c r="K60" s="48">
        <f>Parameters!$D$25</f>
        <v>0.31</v>
      </c>
      <c r="L60" s="4">
        <v>2</v>
      </c>
      <c r="M60" s="9">
        <f>Parameters!$D$27</f>
        <v>0.31</v>
      </c>
      <c r="N60" s="4"/>
      <c r="O60" s="9"/>
      <c r="P60" s="9">
        <v>2</v>
      </c>
      <c r="Q60" s="3"/>
      <c r="R60" s="8"/>
      <c r="S60" s="40">
        <v>0.5</v>
      </c>
      <c r="T60" s="40"/>
      <c r="U60" s="40"/>
      <c r="V60" s="40"/>
      <c r="W60" s="91">
        <f t="shared" si="47"/>
        <v>25.740000000000006</v>
      </c>
      <c r="X60" s="143">
        <f t="shared" si="2"/>
        <v>25.740000000000006</v>
      </c>
      <c r="Y60" s="143">
        <f>X60*(1+X$3)</f>
        <v>25.804350000000003</v>
      </c>
      <c r="Z60" s="143">
        <f t="shared" ref="Z60:AK60" si="58">Y60*(1+Y$3)</f>
        <v>25.481795625000004</v>
      </c>
      <c r="AA60" s="143">
        <f t="shared" si="58"/>
        <v>25.797769890750004</v>
      </c>
      <c r="AB60" s="143">
        <f t="shared" si="58"/>
        <v>28.28725468520738</v>
      </c>
      <c r="AC60" s="143">
        <f t="shared" si="58"/>
        <v>29.265993697315555</v>
      </c>
      <c r="AD60" s="143">
        <f t="shared" si="58"/>
        <v>30.067881924622004</v>
      </c>
      <c r="AE60" s="143">
        <f t="shared" si="58"/>
        <v>30.699307445039064</v>
      </c>
      <c r="AF60" s="143">
        <f t="shared" si="58"/>
        <v>31.313293593939846</v>
      </c>
      <c r="AG60" s="143">
        <f t="shared" si="58"/>
        <v>31.9082461722247</v>
      </c>
      <c r="AH60" s="143">
        <f t="shared" si="58"/>
        <v>32.514502849496964</v>
      </c>
      <c r="AI60" s="143">
        <f t="shared" si="58"/>
        <v>33.1322784036374</v>
      </c>
      <c r="AJ60" s="143">
        <f t="shared" si="58"/>
        <v>33.761791693306506</v>
      </c>
      <c r="AK60" s="143">
        <f t="shared" si="58"/>
        <v>34.403265735479323</v>
      </c>
      <c r="AL60" s="15"/>
    </row>
    <row r="61" spans="1:38" x14ac:dyDescent="0.25">
      <c r="A61" s="59" t="s">
        <v>31</v>
      </c>
      <c r="B61" s="5">
        <v>5</v>
      </c>
      <c r="C61" s="11">
        <f>Parameters!$D$17</f>
        <v>0.22</v>
      </c>
      <c r="D61" s="5">
        <v>2</v>
      </c>
      <c r="E61" s="11">
        <f>Parameters!$D$19</f>
        <v>0.26</v>
      </c>
      <c r="F61" s="5"/>
      <c r="G61" s="11"/>
      <c r="H61" s="5">
        <v>50</v>
      </c>
      <c r="I61" s="11">
        <f>Parameters!$D$23</f>
        <v>0.31</v>
      </c>
      <c r="J61" s="5">
        <v>18</v>
      </c>
      <c r="K61" s="48">
        <f>Parameters!$D$25</f>
        <v>0.31</v>
      </c>
      <c r="L61" s="4">
        <v>2</v>
      </c>
      <c r="M61" s="9">
        <f>Parameters!$D$27</f>
        <v>0.31</v>
      </c>
      <c r="N61" s="4"/>
      <c r="O61" s="9"/>
      <c r="P61" s="9">
        <v>2</v>
      </c>
      <c r="Q61" s="4"/>
      <c r="R61" s="9"/>
      <c r="S61" s="40">
        <v>0.5</v>
      </c>
      <c r="T61" s="40"/>
      <c r="U61" s="40"/>
      <c r="V61" s="40"/>
      <c r="W61" s="91">
        <f t="shared" si="47"/>
        <v>27.852000000000007</v>
      </c>
      <c r="X61" s="143">
        <f t="shared" si="2"/>
        <v>27.852000000000007</v>
      </c>
      <c r="Y61" s="143">
        <f>X61*(1+X$3)</f>
        <v>27.921630000000007</v>
      </c>
      <c r="Z61" s="143">
        <f t="shared" ref="Z61:AK61" si="59">Y61*(1+Y$3)</f>
        <v>27.572609625000009</v>
      </c>
      <c r="AA61" s="143">
        <f t="shared" si="59"/>
        <v>27.914509984350008</v>
      </c>
      <c r="AB61" s="143">
        <f t="shared" si="59"/>
        <v>30.608260197839787</v>
      </c>
      <c r="AC61" s="143">
        <f t="shared" si="59"/>
        <v>31.667306000685041</v>
      </c>
      <c r="AD61" s="143">
        <f t="shared" si="59"/>
        <v>32.534990185103815</v>
      </c>
      <c r="AE61" s="143">
        <f t="shared" si="59"/>
        <v>33.218224978990996</v>
      </c>
      <c r="AF61" s="143">
        <f t="shared" si="59"/>
        <v>33.882589478570814</v>
      </c>
      <c r="AG61" s="143">
        <f t="shared" si="59"/>
        <v>34.526358678663655</v>
      </c>
      <c r="AH61" s="143">
        <f t="shared" si="59"/>
        <v>35.182359493558259</v>
      </c>
      <c r="AI61" s="143">
        <f t="shared" si="59"/>
        <v>35.850824323935861</v>
      </c>
      <c r="AJ61" s="143">
        <f t="shared" si="59"/>
        <v>36.531989986090636</v>
      </c>
      <c r="AK61" s="143">
        <f t="shared" si="59"/>
        <v>37.226097795826355</v>
      </c>
      <c r="AL61" s="15"/>
    </row>
    <row r="62" spans="1:38" x14ac:dyDescent="0.25">
      <c r="A62" s="59" t="s">
        <v>103</v>
      </c>
      <c r="B62" s="5">
        <v>5</v>
      </c>
      <c r="C62" s="11">
        <f>Parameters!$D$17</f>
        <v>0.22</v>
      </c>
      <c r="D62" s="5">
        <v>4</v>
      </c>
      <c r="E62" s="11">
        <f>Parameters!$D$19</f>
        <v>0.26</v>
      </c>
      <c r="F62" s="5"/>
      <c r="G62" s="11"/>
      <c r="H62" s="5">
        <v>50</v>
      </c>
      <c r="I62" s="11">
        <f>Parameters!$D$23</f>
        <v>0.31</v>
      </c>
      <c r="J62" s="5">
        <v>18</v>
      </c>
      <c r="K62" s="48">
        <f>Parameters!$D$25</f>
        <v>0.31</v>
      </c>
      <c r="L62" s="4">
        <v>3</v>
      </c>
      <c r="M62" s="9">
        <f>Parameters!$D$27</f>
        <v>0.31</v>
      </c>
      <c r="N62" s="4"/>
      <c r="O62" s="9"/>
      <c r="P62" s="9">
        <v>2</v>
      </c>
      <c r="Q62" s="3"/>
      <c r="R62" s="8"/>
      <c r="S62" s="40">
        <v>0.5</v>
      </c>
      <c r="T62" s="40"/>
      <c r="U62" s="40"/>
      <c r="V62" s="40"/>
      <c r="W62" s="91">
        <f t="shared" si="47"/>
        <v>28.765000000000001</v>
      </c>
      <c r="X62" s="143">
        <f t="shared" si="2"/>
        <v>28.765000000000001</v>
      </c>
      <c r="Y62" s="143">
        <f>X62*(1+X$3)</f>
        <v>28.8369125</v>
      </c>
      <c r="Z62" s="143">
        <f t="shared" ref="Z62:AK62" si="60">Y62*(1+Y$3)</f>
        <v>28.476451093750001</v>
      </c>
      <c r="AA62" s="143">
        <f t="shared" si="60"/>
        <v>28.8295590873125</v>
      </c>
      <c r="AB62" s="143">
        <f t="shared" si="60"/>
        <v>31.611611539238158</v>
      </c>
      <c r="AC62" s="143">
        <f t="shared" si="60"/>
        <v>32.7053732984958</v>
      </c>
      <c r="AD62" s="143">
        <f t="shared" si="60"/>
        <v>33.601500526874588</v>
      </c>
      <c r="AE62" s="143">
        <f t="shared" si="60"/>
        <v>34.307132037938949</v>
      </c>
      <c r="AF62" s="143">
        <f t="shared" si="60"/>
        <v>34.99327467869773</v>
      </c>
      <c r="AG62" s="143">
        <f t="shared" si="60"/>
        <v>35.658146897592985</v>
      </c>
      <c r="AH62" s="143">
        <f t="shared" si="60"/>
        <v>36.335651688647246</v>
      </c>
      <c r="AI62" s="143">
        <f t="shared" si="60"/>
        <v>37.026029070731539</v>
      </c>
      <c r="AJ62" s="143">
        <f t="shared" si="60"/>
        <v>37.729523623075437</v>
      </c>
      <c r="AK62" s="143">
        <f t="shared" si="60"/>
        <v>38.446384571913867</v>
      </c>
      <c r="AL62" s="15"/>
    </row>
    <row r="63" spans="1:38" x14ac:dyDescent="0.25">
      <c r="A63" s="59" t="s">
        <v>104</v>
      </c>
      <c r="B63" s="5">
        <v>5</v>
      </c>
      <c r="C63" s="11">
        <f>Parameters!$D$17</f>
        <v>0.22</v>
      </c>
      <c r="D63" s="5">
        <v>6</v>
      </c>
      <c r="E63" s="11">
        <f>Parameters!$D$19</f>
        <v>0.26</v>
      </c>
      <c r="F63" s="5"/>
      <c r="G63" s="11"/>
      <c r="H63" s="5"/>
      <c r="I63" s="11"/>
      <c r="J63" s="5"/>
      <c r="K63" s="9"/>
      <c r="L63" s="4"/>
      <c r="M63" s="9"/>
      <c r="N63" s="4">
        <v>3</v>
      </c>
      <c r="O63" s="9">
        <f>Parameters!$D$29</f>
        <v>0.31</v>
      </c>
      <c r="P63" s="9"/>
      <c r="Q63" s="3"/>
      <c r="R63" s="8"/>
      <c r="S63" s="40">
        <v>0.5</v>
      </c>
      <c r="T63" s="40"/>
      <c r="U63" s="40"/>
      <c r="V63" s="40"/>
      <c r="W63" s="91">
        <f t="shared" si="47"/>
        <v>3.9490000000000003</v>
      </c>
      <c r="X63" s="143">
        <f t="shared" si="2"/>
        <v>3.9490000000000003</v>
      </c>
      <c r="Y63" s="143">
        <f>X63*(1+X$3)</f>
        <v>3.9588725</v>
      </c>
      <c r="Z63" s="143">
        <f t="shared" ref="Z63:AK63" si="61">Y63*(1+Y$3)</f>
        <v>3.9093865937500003</v>
      </c>
      <c r="AA63" s="143">
        <f t="shared" si="61"/>
        <v>3.9578629875125002</v>
      </c>
      <c r="AB63" s="143">
        <f t="shared" si="61"/>
        <v>4.3397967658074563</v>
      </c>
      <c r="AC63" s="143">
        <f t="shared" si="61"/>
        <v>4.489953733904394</v>
      </c>
      <c r="AD63" s="143">
        <f t="shared" si="61"/>
        <v>4.6129784662133746</v>
      </c>
      <c r="AE63" s="143">
        <f t="shared" si="61"/>
        <v>4.7098510140038554</v>
      </c>
      <c r="AF63" s="143">
        <f t="shared" si="61"/>
        <v>4.8040480342839329</v>
      </c>
      <c r="AG63" s="143">
        <f t="shared" si="61"/>
        <v>4.895324946935327</v>
      </c>
      <c r="AH63" s="143">
        <f t="shared" si="61"/>
        <v>4.988336120927098</v>
      </c>
      <c r="AI63" s="143">
        <f t="shared" si="61"/>
        <v>5.0831145072247121</v>
      </c>
      <c r="AJ63" s="143">
        <f t="shared" si="61"/>
        <v>5.1796936828619815</v>
      </c>
      <c r="AK63" s="143">
        <f t="shared" si="61"/>
        <v>5.2781078628363582</v>
      </c>
      <c r="AL63" s="15"/>
    </row>
    <row r="64" spans="1:38" x14ac:dyDescent="0.25">
      <c r="A64" s="63" t="s">
        <v>105</v>
      </c>
      <c r="B64" s="5">
        <v>5</v>
      </c>
      <c r="C64" s="11">
        <f>Parameters!$D$17</f>
        <v>0.22</v>
      </c>
      <c r="D64" s="5">
        <v>10</v>
      </c>
      <c r="E64" s="11">
        <f>Parameters!$D$19</f>
        <v>0.26</v>
      </c>
      <c r="F64" s="5"/>
      <c r="G64" s="11"/>
      <c r="H64" s="5">
        <v>50</v>
      </c>
      <c r="I64" s="11">
        <f>Parameters!$D$23</f>
        <v>0.31</v>
      </c>
      <c r="J64" s="5">
        <v>18</v>
      </c>
      <c r="K64" s="48">
        <f>Parameters!$D$25</f>
        <v>0.31</v>
      </c>
      <c r="L64" s="4">
        <v>7</v>
      </c>
      <c r="M64" s="9">
        <f>Parameters!$D$27</f>
        <v>0.31</v>
      </c>
      <c r="N64" s="3"/>
      <c r="O64" s="8"/>
      <c r="P64" s="8"/>
      <c r="Q64" s="3"/>
      <c r="R64" s="8"/>
      <c r="S64" s="33"/>
      <c r="T64" s="33"/>
      <c r="U64" s="33"/>
      <c r="V64" s="33"/>
      <c r="W64" s="91">
        <f t="shared" si="47"/>
        <v>29.645000000000007</v>
      </c>
      <c r="X64" s="143">
        <f t="shared" si="2"/>
        <v>29.645000000000007</v>
      </c>
      <c r="Y64" s="143">
        <f>X64*(1+X$3)</f>
        <v>29.719112500000005</v>
      </c>
      <c r="Z64" s="143">
        <f t="shared" ref="Z64:AK64" si="62">Y64*(1+Y$3)</f>
        <v>29.347623593750008</v>
      </c>
      <c r="AA64" s="143">
        <f t="shared" si="62"/>
        <v>29.711534126312507</v>
      </c>
      <c r="AB64" s="143">
        <f t="shared" si="62"/>
        <v>32.578697169501666</v>
      </c>
      <c r="AC64" s="143">
        <f t="shared" si="62"/>
        <v>33.705920091566419</v>
      </c>
      <c r="AD64" s="143">
        <f t="shared" si="62"/>
        <v>34.629462302075339</v>
      </c>
      <c r="AE64" s="143">
        <f t="shared" si="62"/>
        <v>35.356681010418917</v>
      </c>
      <c r="AF64" s="143">
        <f t="shared" si="62"/>
        <v>36.063814630627299</v>
      </c>
      <c r="AG64" s="143">
        <f t="shared" si="62"/>
        <v>36.749027108609212</v>
      </c>
      <c r="AH64" s="143">
        <f t="shared" si="62"/>
        <v>37.447258623672781</v>
      </c>
      <c r="AI64" s="143">
        <f t="shared" si="62"/>
        <v>38.158756537522557</v>
      </c>
      <c r="AJ64" s="143">
        <f t="shared" si="62"/>
        <v>38.883772911735484</v>
      </c>
      <c r="AK64" s="143">
        <f t="shared" si="62"/>
        <v>39.622564597058457</v>
      </c>
      <c r="AL64" s="15"/>
    </row>
    <row r="65" spans="1:38" x14ac:dyDescent="0.25">
      <c r="A65" s="63" t="s">
        <v>106</v>
      </c>
      <c r="B65" s="5">
        <v>5</v>
      </c>
      <c r="C65" s="11">
        <f>Parameters!$D$17</f>
        <v>0.22</v>
      </c>
      <c r="D65" s="5">
        <v>10</v>
      </c>
      <c r="E65" s="11">
        <f>Parameters!$D$19</f>
        <v>0.26</v>
      </c>
      <c r="F65" s="5"/>
      <c r="G65" s="11"/>
      <c r="H65" s="5">
        <v>50</v>
      </c>
      <c r="I65" s="11">
        <f>Parameters!$D$23</f>
        <v>0.31</v>
      </c>
      <c r="J65" s="5">
        <v>25</v>
      </c>
      <c r="K65" s="48">
        <f>Parameters!$D$25</f>
        <v>0.31</v>
      </c>
      <c r="L65" s="4">
        <v>12</v>
      </c>
      <c r="M65" s="9">
        <f>Parameters!$D$27</f>
        <v>0.31</v>
      </c>
      <c r="N65" s="3"/>
      <c r="O65" s="8"/>
      <c r="P65" s="8"/>
      <c r="Q65" s="3"/>
      <c r="R65" s="8"/>
      <c r="S65" s="33"/>
      <c r="T65" s="33"/>
      <c r="U65" s="33"/>
      <c r="V65" s="33"/>
      <c r="W65" s="91">
        <f t="shared" si="47"/>
        <v>33.737000000000002</v>
      </c>
      <c r="X65" s="143">
        <f t="shared" si="2"/>
        <v>33.737000000000002</v>
      </c>
      <c r="Y65" s="143">
        <f>X65*(1+X$3)</f>
        <v>33.8213425</v>
      </c>
      <c r="Z65" s="143">
        <f t="shared" ref="Z65:AK65" si="63">Y65*(1+Y$3)</f>
        <v>33.398575718750003</v>
      </c>
      <c r="AA65" s="143">
        <f t="shared" si="63"/>
        <v>33.812718057662501</v>
      </c>
      <c r="AB65" s="143">
        <f t="shared" si="63"/>
        <v>37.075645350226935</v>
      </c>
      <c r="AC65" s="143">
        <f t="shared" si="63"/>
        <v>38.358462679344782</v>
      </c>
      <c r="AD65" s="143">
        <f t="shared" si="63"/>
        <v>39.409484556758834</v>
      </c>
      <c r="AE65" s="143">
        <f t="shared" si="63"/>
        <v>40.237083732450763</v>
      </c>
      <c r="AF65" s="143">
        <f t="shared" si="63"/>
        <v>41.041825407099779</v>
      </c>
      <c r="AG65" s="143">
        <f t="shared" si="63"/>
        <v>41.821620089834674</v>
      </c>
      <c r="AH65" s="143">
        <f t="shared" si="63"/>
        <v>42.616230871541532</v>
      </c>
      <c r="AI65" s="143">
        <f t="shared" si="63"/>
        <v>43.425939258100819</v>
      </c>
      <c r="AJ65" s="143">
        <f t="shared" si="63"/>
        <v>44.251032104004729</v>
      </c>
      <c r="AK65" s="143">
        <f t="shared" si="63"/>
        <v>45.091801713980814</v>
      </c>
      <c r="AL65" s="15"/>
    </row>
    <row r="66" spans="1:38" ht="31.5" x14ac:dyDescent="0.25">
      <c r="A66" s="63" t="s">
        <v>107</v>
      </c>
      <c r="B66" s="5">
        <v>5</v>
      </c>
      <c r="C66" s="11">
        <f>Parameters!$D$17</f>
        <v>0.22</v>
      </c>
      <c r="D66" s="5">
        <v>12</v>
      </c>
      <c r="E66" s="11">
        <f>Parameters!$D$19</f>
        <v>0.26</v>
      </c>
      <c r="F66" s="5"/>
      <c r="G66" s="11"/>
      <c r="H66" s="5">
        <v>50</v>
      </c>
      <c r="I66" s="11">
        <f>Parameters!$D$23</f>
        <v>0.31</v>
      </c>
      <c r="J66" s="5">
        <v>15</v>
      </c>
      <c r="K66" s="48">
        <f>Parameters!$D$25</f>
        <v>0.31</v>
      </c>
      <c r="L66" s="4">
        <v>7</v>
      </c>
      <c r="M66" s="9">
        <f>Parameters!$D$27</f>
        <v>0.31</v>
      </c>
      <c r="N66" s="3"/>
      <c r="O66" s="8"/>
      <c r="P66" s="8"/>
      <c r="Q66" s="3"/>
      <c r="R66" s="8"/>
      <c r="S66" s="33"/>
      <c r="T66" s="33"/>
      <c r="U66" s="33"/>
      <c r="V66" s="33"/>
      <c r="W66" s="91">
        <f t="shared" si="47"/>
        <v>29.194000000000003</v>
      </c>
      <c r="X66" s="143">
        <f t="shared" si="2"/>
        <v>29.194000000000003</v>
      </c>
      <c r="Y66" s="143">
        <f>X66*(1+X$3)</f>
        <v>29.266985000000002</v>
      </c>
      <c r="Z66" s="143">
        <f t="shared" ref="Z66:AK66" si="64">Y66*(1+Y$3)</f>
        <v>28.901147687500004</v>
      </c>
      <c r="AA66" s="143">
        <f t="shared" si="64"/>
        <v>29.259521918825001</v>
      </c>
      <c r="AB66" s="143">
        <f t="shared" si="64"/>
        <v>32.083065783991614</v>
      </c>
      <c r="AC66" s="143">
        <f t="shared" si="64"/>
        <v>33.193139860117725</v>
      </c>
      <c r="AD66" s="143">
        <f t="shared" si="64"/>
        <v>34.102631892284954</v>
      </c>
      <c r="AE66" s="143">
        <f t="shared" si="64"/>
        <v>34.818787162022936</v>
      </c>
      <c r="AF66" s="143">
        <f t="shared" si="64"/>
        <v>35.515162905263395</v>
      </c>
      <c r="AG66" s="143">
        <f t="shared" si="64"/>
        <v>36.189951000463395</v>
      </c>
      <c r="AH66" s="143">
        <f t="shared" si="64"/>
        <v>36.877560069472196</v>
      </c>
      <c r="AI66" s="143">
        <f t="shared" si="64"/>
        <v>37.578233710792162</v>
      </c>
      <c r="AJ66" s="143">
        <f t="shared" si="64"/>
        <v>38.292220151297208</v>
      </c>
      <c r="AK66" s="143">
        <f t="shared" si="64"/>
        <v>39.019772334171854</v>
      </c>
      <c r="AL66" s="15"/>
    </row>
    <row r="67" spans="1:38" ht="31.5" x14ac:dyDescent="0.25">
      <c r="A67" s="63" t="s">
        <v>108</v>
      </c>
      <c r="B67" s="5">
        <v>5</v>
      </c>
      <c r="C67" s="11">
        <f>Parameters!$D$17</f>
        <v>0.22</v>
      </c>
      <c r="D67" s="5">
        <v>12</v>
      </c>
      <c r="E67" s="11">
        <f>Parameters!$D$19</f>
        <v>0.26</v>
      </c>
      <c r="F67" s="5"/>
      <c r="G67" s="11"/>
      <c r="H67" s="5"/>
      <c r="I67" s="11"/>
      <c r="J67" s="5">
        <v>15</v>
      </c>
      <c r="K67" s="48">
        <f>Parameters!$D$25</f>
        <v>0.31</v>
      </c>
      <c r="L67" s="4">
        <v>7</v>
      </c>
      <c r="M67" s="9">
        <f>Parameters!$D$27</f>
        <v>0.31</v>
      </c>
      <c r="N67" s="3"/>
      <c r="O67" s="8"/>
      <c r="P67" s="8"/>
      <c r="Q67" s="3"/>
      <c r="R67" s="8"/>
      <c r="S67" s="33"/>
      <c r="T67" s="33"/>
      <c r="U67" s="33"/>
      <c r="V67" s="33"/>
      <c r="W67" s="91">
        <f t="shared" si="47"/>
        <v>12.144000000000002</v>
      </c>
      <c r="X67" s="143">
        <f t="shared" si="2"/>
        <v>12.144000000000002</v>
      </c>
      <c r="Y67" s="143">
        <f>X67*(1+X$3)</f>
        <v>12.174360000000002</v>
      </c>
      <c r="Z67" s="143">
        <f t="shared" ref="Z67:AK67" si="65">Y67*(1+Y$3)</f>
        <v>12.022180500000003</v>
      </c>
      <c r="AA67" s="143">
        <f t="shared" si="65"/>
        <v>12.171255538200002</v>
      </c>
      <c r="AB67" s="143">
        <f t="shared" si="65"/>
        <v>13.345781697636303</v>
      </c>
      <c r="AC67" s="143">
        <f t="shared" si="65"/>
        <v>13.807545744374519</v>
      </c>
      <c r="AD67" s="143">
        <f t="shared" si="65"/>
        <v>14.185872497770381</v>
      </c>
      <c r="AE67" s="143">
        <f t="shared" si="65"/>
        <v>14.483775820223558</v>
      </c>
      <c r="AF67" s="143">
        <f t="shared" si="65"/>
        <v>14.77345133662803</v>
      </c>
      <c r="AG67" s="143">
        <f t="shared" si="65"/>
        <v>15.054146912023961</v>
      </c>
      <c r="AH67" s="143">
        <f t="shared" si="65"/>
        <v>15.340175703352415</v>
      </c>
      <c r="AI67" s="143">
        <f t="shared" si="65"/>
        <v>15.63163904171611</v>
      </c>
      <c r="AJ67" s="143">
        <f t="shared" si="65"/>
        <v>15.928640183508714</v>
      </c>
      <c r="AK67" s="143">
        <f t="shared" si="65"/>
        <v>16.231284346995377</v>
      </c>
      <c r="AL67" s="15"/>
    </row>
    <row r="68" spans="1:38" ht="31.5" x14ac:dyDescent="0.25">
      <c r="A68" s="63" t="s">
        <v>109</v>
      </c>
      <c r="B68" s="5">
        <v>5</v>
      </c>
      <c r="C68" s="11">
        <f>Parameters!$D$17</f>
        <v>0.22</v>
      </c>
      <c r="D68" s="5">
        <v>12</v>
      </c>
      <c r="E68" s="11">
        <f>Parameters!$D$19</f>
        <v>0.26</v>
      </c>
      <c r="F68" s="5"/>
      <c r="G68" s="11"/>
      <c r="H68" s="5"/>
      <c r="I68" s="11"/>
      <c r="J68" s="5">
        <v>18</v>
      </c>
      <c r="K68" s="48">
        <f>Parameters!$D$25</f>
        <v>0.31</v>
      </c>
      <c r="L68" s="4">
        <v>7</v>
      </c>
      <c r="M68" s="9">
        <f>Parameters!$D$27</f>
        <v>0.31</v>
      </c>
      <c r="N68" s="3"/>
      <c r="O68" s="8"/>
      <c r="P68" s="8"/>
      <c r="Q68" s="3"/>
      <c r="R68" s="8"/>
      <c r="S68" s="33"/>
      <c r="T68" s="33"/>
      <c r="U68" s="33"/>
      <c r="V68" s="33"/>
      <c r="W68" s="91">
        <f t="shared" si="47"/>
        <v>13.167000000000002</v>
      </c>
      <c r="X68" s="143">
        <f t="shared" si="2"/>
        <v>13.167000000000002</v>
      </c>
      <c r="Y68" s="143">
        <f>X68*(1+X$3)</f>
        <v>13.199917500000002</v>
      </c>
      <c r="Z68" s="143">
        <f t="shared" ref="Z68:AK68" si="66">Y68*(1+Y$3)</f>
        <v>13.034918531250002</v>
      </c>
      <c r="AA68" s="143">
        <f t="shared" si="66"/>
        <v>13.196551521037501</v>
      </c>
      <c r="AB68" s="143">
        <f t="shared" si="66"/>
        <v>14.47001874281762</v>
      </c>
      <c r="AC68" s="143">
        <f t="shared" si="66"/>
        <v>14.970681391319109</v>
      </c>
      <c r="AD68" s="143">
        <f t="shared" si="66"/>
        <v>15.380878061441255</v>
      </c>
      <c r="AE68" s="143">
        <f t="shared" si="66"/>
        <v>15.70387650073152</v>
      </c>
      <c r="AF68" s="143">
        <f t="shared" si="66"/>
        <v>16.01795403074615</v>
      </c>
      <c r="AG68" s="143">
        <f t="shared" si="66"/>
        <v>16.322295157330327</v>
      </c>
      <c r="AH68" s="143">
        <f t="shared" si="66"/>
        <v>16.632418765319603</v>
      </c>
      <c r="AI68" s="143">
        <f t="shared" si="66"/>
        <v>16.948434721860675</v>
      </c>
      <c r="AJ68" s="143">
        <f t="shared" si="66"/>
        <v>17.270454981576027</v>
      </c>
      <c r="AK68" s="143">
        <f t="shared" si="66"/>
        <v>17.59859362622597</v>
      </c>
      <c r="AL68" s="15"/>
    </row>
    <row r="69" spans="1:38" x14ac:dyDescent="0.25">
      <c r="A69" s="62" t="s">
        <v>161</v>
      </c>
      <c r="B69" s="2">
        <v>4</v>
      </c>
      <c r="C69" s="13">
        <f>Parameters!$D$17</f>
        <v>0.22</v>
      </c>
      <c r="D69" s="2">
        <v>5</v>
      </c>
      <c r="E69" s="13">
        <f>Parameters!$D$19</f>
        <v>0.26</v>
      </c>
      <c r="F69" s="2"/>
      <c r="G69" s="13"/>
      <c r="H69" s="2"/>
      <c r="I69" s="13"/>
      <c r="J69" s="2"/>
      <c r="K69" s="28"/>
      <c r="L69" s="27"/>
      <c r="M69" s="28"/>
      <c r="N69" s="27">
        <v>2</v>
      </c>
      <c r="O69" s="9">
        <f>Parameters!$D$29</f>
        <v>0.31</v>
      </c>
      <c r="P69" s="8"/>
      <c r="Q69" s="3"/>
      <c r="R69" s="8"/>
      <c r="S69" s="40">
        <v>0.5</v>
      </c>
      <c r="T69" s="40"/>
      <c r="U69" s="40"/>
      <c r="V69" s="40"/>
      <c r="W69" s="91">
        <f t="shared" si="47"/>
        <v>3.0800000000000005</v>
      </c>
      <c r="X69" s="143">
        <f t="shared" si="2"/>
        <v>3.0800000000000005</v>
      </c>
      <c r="Y69" s="143">
        <f>X69*(1+X$3)</f>
        <v>3.0877000000000003</v>
      </c>
      <c r="Z69" s="143">
        <f t="shared" ref="Z69:AK69" si="67">Y69*(1+Y$3)</f>
        <v>3.0491037500000004</v>
      </c>
      <c r="AA69" s="143">
        <f t="shared" si="67"/>
        <v>3.0869126365000001</v>
      </c>
      <c r="AB69" s="143">
        <f t="shared" si="67"/>
        <v>3.3847997059222501</v>
      </c>
      <c r="AC69" s="143">
        <f t="shared" si="67"/>
        <v>3.5019137757471599</v>
      </c>
      <c r="AD69" s="143">
        <f t="shared" si="67"/>
        <v>3.5978662132026322</v>
      </c>
      <c r="AE69" s="143">
        <f t="shared" si="67"/>
        <v>3.6734214036798871</v>
      </c>
      <c r="AF69" s="143">
        <f t="shared" si="67"/>
        <v>3.7468898317534851</v>
      </c>
      <c r="AG69" s="143">
        <f t="shared" si="67"/>
        <v>3.8180807385568012</v>
      </c>
      <c r="AH69" s="143">
        <f t="shared" si="67"/>
        <v>3.8906242725893803</v>
      </c>
      <c r="AI69" s="143">
        <f t="shared" si="67"/>
        <v>3.9645461337685783</v>
      </c>
      <c r="AJ69" s="143">
        <f t="shared" si="67"/>
        <v>4.0398725103101807</v>
      </c>
      <c r="AK69" s="143">
        <f t="shared" si="67"/>
        <v>4.1166300880060733</v>
      </c>
      <c r="AL69" s="15"/>
    </row>
    <row r="70" spans="1:38" x14ac:dyDescent="0.25">
      <c r="A70" s="55" t="s">
        <v>32</v>
      </c>
      <c r="B70" s="114"/>
      <c r="C70" s="90"/>
      <c r="D70" s="114"/>
      <c r="E70" s="90"/>
      <c r="F70" s="114"/>
      <c r="G70" s="90"/>
      <c r="H70" s="114"/>
      <c r="I70" s="90"/>
      <c r="J70" s="114"/>
      <c r="K70" s="90"/>
      <c r="L70" s="114"/>
      <c r="M70" s="90"/>
      <c r="N70" s="114"/>
      <c r="O70" s="90"/>
      <c r="P70" s="90"/>
      <c r="Q70" s="89"/>
      <c r="R70" s="89"/>
      <c r="S70" s="90"/>
      <c r="T70" s="89"/>
      <c r="U70" s="89"/>
      <c r="V70" s="89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15"/>
    </row>
    <row r="71" spans="1:38" x14ac:dyDescent="0.25">
      <c r="A71" s="59" t="s">
        <v>183</v>
      </c>
      <c r="B71" s="68">
        <v>5</v>
      </c>
      <c r="C71" s="69">
        <f>Parameters!$D$17</f>
        <v>0.22</v>
      </c>
      <c r="D71" s="68">
        <v>6</v>
      </c>
      <c r="E71" s="69">
        <f>Parameters!$D$19</f>
        <v>0.26</v>
      </c>
      <c r="F71" s="68"/>
      <c r="G71" s="69"/>
      <c r="H71" s="68">
        <v>50</v>
      </c>
      <c r="I71" s="70">
        <f>Parameters!$D$23</f>
        <v>0.31</v>
      </c>
      <c r="J71" s="68">
        <v>10</v>
      </c>
      <c r="K71" s="71">
        <f>Parameters!$D$25</f>
        <v>0.31</v>
      </c>
      <c r="L71" s="68">
        <v>5</v>
      </c>
      <c r="M71" s="30">
        <f>Parameters!$D$27</f>
        <v>0.31</v>
      </c>
      <c r="N71" s="68">
        <v>5</v>
      </c>
      <c r="O71" s="30">
        <f>Parameters!$D$29</f>
        <v>0.31</v>
      </c>
      <c r="P71" s="69">
        <v>2</v>
      </c>
      <c r="Q71" s="68"/>
      <c r="R71" s="69"/>
      <c r="S71" s="40">
        <v>0.5</v>
      </c>
      <c r="T71" s="40"/>
      <c r="U71" s="40"/>
      <c r="V71" s="40"/>
      <c r="W71" s="91">
        <f t="shared" ref="W71:W88" si="68">IF((B71*C71+D71*E71+F71*G71+H71*I71+J71*K71+L71*M71+N71*O71+P71+Q71*R71)=0,"",
                          ((B71*C71+D71*E71+F71*G71+H71*I71+J71*K71+L71*M71+N71*O71)*IF(U71&gt;0,U71,1)+P71+IF(Q71=0,1,Q71)*R71)*(1+Overhead_Common)*IF(V71&gt;0,V71,1))</f>
        <v>28.996000000000006</v>
      </c>
      <c r="X71" s="143">
        <f t="shared" ref="X71:X111" si="69">W71</f>
        <v>28.996000000000006</v>
      </c>
      <c r="Y71" s="143">
        <f>X71*(1+X$3)</f>
        <v>29.068490000000004</v>
      </c>
      <c r="Z71" s="143">
        <f t="shared" ref="Z71:AK71" si="70">Y71*(1+Y$3)</f>
        <v>28.705133875000005</v>
      </c>
      <c r="AA71" s="143">
        <f t="shared" si="70"/>
        <v>29.061077535050003</v>
      </c>
      <c r="AB71" s="143">
        <f t="shared" si="70"/>
        <v>31.865471517182328</v>
      </c>
      <c r="AC71" s="143">
        <f t="shared" si="70"/>
        <v>32.968016831676834</v>
      </c>
      <c r="AD71" s="143">
        <f t="shared" si="70"/>
        <v>33.871340492864782</v>
      </c>
      <c r="AE71" s="143">
        <f t="shared" si="70"/>
        <v>34.582638643214942</v>
      </c>
      <c r="AF71" s="143">
        <f t="shared" si="70"/>
        <v>35.274291416079244</v>
      </c>
      <c r="AG71" s="143">
        <f t="shared" si="70"/>
        <v>35.944502952984749</v>
      </c>
      <c r="AH71" s="143">
        <f t="shared" si="70"/>
        <v>36.627448509091458</v>
      </c>
      <c r="AI71" s="143">
        <f t="shared" si="70"/>
        <v>37.323370030764195</v>
      </c>
      <c r="AJ71" s="143">
        <f t="shared" si="70"/>
        <v>38.032514061348714</v>
      </c>
      <c r="AK71" s="143">
        <f t="shared" si="70"/>
        <v>38.755131828514337</v>
      </c>
      <c r="AL71" s="15"/>
    </row>
    <row r="72" spans="1:38" x14ac:dyDescent="0.25">
      <c r="A72" s="59" t="s">
        <v>184</v>
      </c>
      <c r="B72" s="68">
        <v>8</v>
      </c>
      <c r="C72" s="69">
        <f>Parameters!$D$17</f>
        <v>0.22</v>
      </c>
      <c r="D72" s="68">
        <v>5</v>
      </c>
      <c r="E72" s="69">
        <f>Parameters!$D$19</f>
        <v>0.26</v>
      </c>
      <c r="F72" s="68"/>
      <c r="G72" s="69"/>
      <c r="H72" s="68">
        <v>50</v>
      </c>
      <c r="I72" s="70">
        <f>Parameters!$D$23</f>
        <v>0.31</v>
      </c>
      <c r="J72" s="68">
        <v>15</v>
      </c>
      <c r="K72" s="71">
        <f>Parameters!$D$25</f>
        <v>0.31</v>
      </c>
      <c r="L72" s="68">
        <v>8</v>
      </c>
      <c r="M72" s="30">
        <f>Parameters!$D$27</f>
        <v>0.31</v>
      </c>
      <c r="N72" s="68">
        <v>5</v>
      </c>
      <c r="O72" s="30">
        <f>Parameters!$D$29</f>
        <v>0.31</v>
      </c>
      <c r="P72" s="69">
        <v>2</v>
      </c>
      <c r="Q72" s="68"/>
      <c r="R72" s="69"/>
      <c r="S72" s="40">
        <v>0.5</v>
      </c>
      <c r="T72" s="40"/>
      <c r="U72" s="40"/>
      <c r="V72" s="40"/>
      <c r="W72" s="91">
        <f t="shared" si="68"/>
        <v>32.164000000000001</v>
      </c>
      <c r="X72" s="143">
        <f t="shared" si="69"/>
        <v>32.164000000000001</v>
      </c>
      <c r="Y72" s="143">
        <f>X72*(1+X$3)</f>
        <v>32.244410000000002</v>
      </c>
      <c r="Z72" s="143">
        <f t="shared" ref="Z72:AK72" si="71">Y72*(1+Y$3)</f>
        <v>31.841354875000004</v>
      </c>
      <c r="AA72" s="143">
        <f t="shared" si="71"/>
        <v>32.236187675450005</v>
      </c>
      <c r="AB72" s="143">
        <f t="shared" si="71"/>
        <v>35.34697978613093</v>
      </c>
      <c r="AC72" s="143">
        <f t="shared" si="71"/>
        <v>36.569985286731061</v>
      </c>
      <c r="AD72" s="143">
        <f t="shared" si="71"/>
        <v>37.572002883587494</v>
      </c>
      <c r="AE72" s="143">
        <f t="shared" si="71"/>
        <v>38.361014944142831</v>
      </c>
      <c r="AF72" s="143">
        <f t="shared" si="71"/>
        <v>39.128235243025685</v>
      </c>
      <c r="AG72" s="143">
        <f t="shared" si="71"/>
        <v>39.87167171264317</v>
      </c>
      <c r="AH72" s="143">
        <f t="shared" si="71"/>
        <v>40.629233475183383</v>
      </c>
      <c r="AI72" s="143">
        <f t="shared" si="71"/>
        <v>41.401188911211861</v>
      </c>
      <c r="AJ72" s="143">
        <f t="shared" si="71"/>
        <v>42.18781150052488</v>
      </c>
      <c r="AK72" s="143">
        <f t="shared" si="71"/>
        <v>42.989379919034846</v>
      </c>
      <c r="AL72" s="15"/>
    </row>
    <row r="73" spans="1:38" x14ac:dyDescent="0.25">
      <c r="A73" s="59" t="s">
        <v>33</v>
      </c>
      <c r="B73" s="29">
        <v>8</v>
      </c>
      <c r="C73" s="13">
        <f>Parameters!$D$17</f>
        <v>0.22</v>
      </c>
      <c r="D73" s="29">
        <v>8</v>
      </c>
      <c r="E73" s="13">
        <f>Parameters!$D$19</f>
        <v>0.26</v>
      </c>
      <c r="F73" s="29"/>
      <c r="G73" s="13"/>
      <c r="H73" s="29">
        <v>50</v>
      </c>
      <c r="I73" s="11">
        <f>Parameters!$D$23</f>
        <v>0.31</v>
      </c>
      <c r="J73" s="29">
        <v>5</v>
      </c>
      <c r="K73" s="48">
        <f>Parameters!$D$25</f>
        <v>0.31</v>
      </c>
      <c r="L73" s="29"/>
      <c r="M73" s="13"/>
      <c r="N73" s="29">
        <v>5</v>
      </c>
      <c r="O73" s="9">
        <f>Parameters!$D$29</f>
        <v>0.31</v>
      </c>
      <c r="P73" s="13"/>
      <c r="Q73" s="29"/>
      <c r="R73" s="13"/>
      <c r="S73" s="40">
        <v>0.5</v>
      </c>
      <c r="T73" s="40"/>
      <c r="U73" s="40"/>
      <c r="V73" s="40"/>
      <c r="W73" s="91">
        <f t="shared" si="68"/>
        <v>24.684000000000005</v>
      </c>
      <c r="X73" s="143">
        <f t="shared" si="69"/>
        <v>24.684000000000005</v>
      </c>
      <c r="Y73" s="143">
        <f>X73*(1+X$3)</f>
        <v>24.745710000000003</v>
      </c>
      <c r="Z73" s="143">
        <f t="shared" ref="Z73:AK73" si="72">Y73*(1+Y$3)</f>
        <v>24.436388625000003</v>
      </c>
      <c r="AA73" s="143">
        <f t="shared" si="72"/>
        <v>24.739399843950004</v>
      </c>
      <c r="AB73" s="143">
        <f t="shared" si="72"/>
        <v>27.126751928891181</v>
      </c>
      <c r="AC73" s="143">
        <f t="shared" si="72"/>
        <v>28.065337545630815</v>
      </c>
      <c r="AD73" s="143">
        <f t="shared" si="72"/>
        <v>28.834327794381103</v>
      </c>
      <c r="AE73" s="143">
        <f t="shared" si="72"/>
        <v>29.439848678063104</v>
      </c>
      <c r="AF73" s="143">
        <f t="shared" si="72"/>
        <v>30.028645651624366</v>
      </c>
      <c r="AG73" s="143">
        <f t="shared" si="72"/>
        <v>30.599189919005227</v>
      </c>
      <c r="AH73" s="143">
        <f t="shared" si="72"/>
        <v>31.180574527466323</v>
      </c>
      <c r="AI73" s="143">
        <f t="shared" si="72"/>
        <v>31.773005443488181</v>
      </c>
      <c r="AJ73" s="143">
        <f t="shared" si="72"/>
        <v>32.376692546914455</v>
      </c>
      <c r="AK73" s="143">
        <f t="shared" si="72"/>
        <v>32.991849705305825</v>
      </c>
      <c r="AL73" s="15"/>
    </row>
    <row r="74" spans="1:38" x14ac:dyDescent="0.25">
      <c r="A74" s="59" t="s">
        <v>34</v>
      </c>
      <c r="B74" s="29">
        <v>4.333333333333333</v>
      </c>
      <c r="C74" s="13">
        <f>Parameters!$D$17</f>
        <v>0.22</v>
      </c>
      <c r="D74" s="29">
        <v>6</v>
      </c>
      <c r="E74" s="13">
        <f>Parameters!$D$19</f>
        <v>0.26</v>
      </c>
      <c r="F74" s="29"/>
      <c r="G74" s="13"/>
      <c r="H74" s="29"/>
      <c r="I74" s="13"/>
      <c r="J74" s="29"/>
      <c r="K74" s="13"/>
      <c r="L74" s="29">
        <v>2</v>
      </c>
      <c r="M74" s="9">
        <f>Parameters!$D$27</f>
        <v>0.31</v>
      </c>
      <c r="N74" s="29">
        <v>0.5</v>
      </c>
      <c r="O74" s="9">
        <f>Parameters!$D$29</f>
        <v>0.31</v>
      </c>
      <c r="P74" s="13">
        <v>2</v>
      </c>
      <c r="Q74" s="29"/>
      <c r="R74" s="13"/>
      <c r="S74" s="40">
        <v>0.5</v>
      </c>
      <c r="T74" s="40"/>
      <c r="U74" s="40"/>
      <c r="V74" s="40"/>
      <c r="W74" s="91">
        <f t="shared" si="68"/>
        <v>5.817166666666667</v>
      </c>
      <c r="X74" s="143">
        <f t="shared" si="69"/>
        <v>5.817166666666667</v>
      </c>
      <c r="Y74" s="143">
        <f>X74*(1+X$3)</f>
        <v>5.8317095833333337</v>
      </c>
      <c r="Z74" s="143">
        <f t="shared" ref="Z74:AK74" si="73">Y74*(1+Y$3)</f>
        <v>5.758813213541667</v>
      </c>
      <c r="AA74" s="143">
        <f t="shared" si="73"/>
        <v>5.8302224973895838</v>
      </c>
      <c r="AB74" s="143">
        <f t="shared" si="73"/>
        <v>6.3928389683876787</v>
      </c>
      <c r="AC74" s="143">
        <f t="shared" si="73"/>
        <v>6.6140311966938921</v>
      </c>
      <c r="AD74" s="143">
        <f t="shared" si="73"/>
        <v>6.7952556514833056</v>
      </c>
      <c r="AE74" s="143">
        <f t="shared" si="73"/>
        <v>6.9379560201644548</v>
      </c>
      <c r="AF74" s="143">
        <f t="shared" si="73"/>
        <v>7.0767151405677442</v>
      </c>
      <c r="AG74" s="143">
        <f t="shared" si="73"/>
        <v>7.2111727282385303</v>
      </c>
      <c r="AH74" s="143">
        <f t="shared" si="73"/>
        <v>7.3481850100750616</v>
      </c>
      <c r="AI74" s="143">
        <f t="shared" si="73"/>
        <v>7.4878005252664872</v>
      </c>
      <c r="AJ74" s="143">
        <f t="shared" si="73"/>
        <v>7.6300687352465495</v>
      </c>
      <c r="AK74" s="143">
        <f t="shared" si="73"/>
        <v>7.7750400412162328</v>
      </c>
      <c r="AL74" s="15"/>
    </row>
    <row r="75" spans="1:38" x14ac:dyDescent="0.25">
      <c r="A75" s="59" t="s">
        <v>35</v>
      </c>
      <c r="B75" s="29">
        <v>6</v>
      </c>
      <c r="C75" s="13">
        <f>Parameters!$D$17</f>
        <v>0.22</v>
      </c>
      <c r="D75" s="29">
        <v>6</v>
      </c>
      <c r="E75" s="13">
        <f>Parameters!$D$19</f>
        <v>0.26</v>
      </c>
      <c r="F75" s="29"/>
      <c r="G75" s="13"/>
      <c r="H75" s="29">
        <v>50</v>
      </c>
      <c r="I75" s="11">
        <f>Parameters!$D$23</f>
        <v>0.31</v>
      </c>
      <c r="J75" s="29">
        <v>13</v>
      </c>
      <c r="K75" s="48">
        <f>Parameters!$D$25</f>
        <v>0.31</v>
      </c>
      <c r="L75" s="29">
        <v>2</v>
      </c>
      <c r="M75" s="9">
        <f>Parameters!$D$27</f>
        <v>0.31</v>
      </c>
      <c r="N75" s="29">
        <v>5.25</v>
      </c>
      <c r="O75" s="9">
        <f>Parameters!$D$29</f>
        <v>0.31</v>
      </c>
      <c r="P75" s="13">
        <v>2</v>
      </c>
      <c r="Q75" s="29"/>
      <c r="R75" s="13"/>
      <c r="S75" s="40">
        <v>0.5</v>
      </c>
      <c r="T75" s="40"/>
      <c r="U75" s="40"/>
      <c r="V75" s="40"/>
      <c r="W75" s="91">
        <f t="shared" si="68"/>
        <v>29.323250000000005</v>
      </c>
      <c r="X75" s="143">
        <f t="shared" si="69"/>
        <v>29.323250000000005</v>
      </c>
      <c r="Y75" s="143">
        <f>X75*(1+X$3)</f>
        <v>29.396558125000002</v>
      </c>
      <c r="Z75" s="143">
        <f t="shared" ref="Z75:AK75" si="74">Y75*(1+Y$3)</f>
        <v>29.029101148437505</v>
      </c>
      <c r="AA75" s="143">
        <f t="shared" si="74"/>
        <v>29.389062002678131</v>
      </c>
      <c r="AB75" s="143">
        <f t="shared" si="74"/>
        <v>32.225106485936571</v>
      </c>
      <c r="AC75" s="143">
        <f t="shared" si="74"/>
        <v>33.340095170349976</v>
      </c>
      <c r="AD75" s="143">
        <f t="shared" si="74"/>
        <v>34.253613778017566</v>
      </c>
      <c r="AE75" s="143">
        <f t="shared" si="74"/>
        <v>34.972939667355931</v>
      </c>
      <c r="AF75" s="143">
        <f t="shared" si="74"/>
        <v>35.67239846070305</v>
      </c>
      <c r="AG75" s="143">
        <f t="shared" si="74"/>
        <v>36.350174031456405</v>
      </c>
      <c r="AH75" s="143">
        <f t="shared" si="74"/>
        <v>37.040827338054072</v>
      </c>
      <c r="AI75" s="143">
        <f t="shared" si="74"/>
        <v>37.744603057477093</v>
      </c>
      <c r="AJ75" s="143">
        <f t="shared" si="74"/>
        <v>38.461750515569157</v>
      </c>
      <c r="AK75" s="143">
        <f t="shared" si="74"/>
        <v>39.192523775364968</v>
      </c>
      <c r="AL75" s="15"/>
    </row>
    <row r="76" spans="1:38" s="31" customFormat="1" x14ac:dyDescent="0.25">
      <c r="A76" s="59" t="s">
        <v>36</v>
      </c>
      <c r="B76" s="29">
        <v>5</v>
      </c>
      <c r="C76" s="13">
        <f>Parameters!$D$17</f>
        <v>0.22</v>
      </c>
      <c r="D76" s="29">
        <v>6</v>
      </c>
      <c r="E76" s="13">
        <f>Parameters!$D$19</f>
        <v>0.26</v>
      </c>
      <c r="F76" s="29"/>
      <c r="G76" s="13"/>
      <c r="H76" s="29">
        <v>50</v>
      </c>
      <c r="I76" s="11">
        <f>Parameters!$D$23</f>
        <v>0.31</v>
      </c>
      <c r="J76" s="29">
        <v>10</v>
      </c>
      <c r="K76" s="48">
        <f>Parameters!$D$25</f>
        <v>0.31</v>
      </c>
      <c r="L76" s="29">
        <v>5</v>
      </c>
      <c r="M76" s="9">
        <f>Parameters!$D$27</f>
        <v>0.31</v>
      </c>
      <c r="N76" s="29">
        <v>5</v>
      </c>
      <c r="O76" s="9">
        <f>Parameters!$D$29</f>
        <v>0.31</v>
      </c>
      <c r="P76" s="13">
        <v>2</v>
      </c>
      <c r="Q76" s="29"/>
      <c r="R76" s="13"/>
      <c r="S76" s="40">
        <v>0.5</v>
      </c>
      <c r="T76" s="40"/>
      <c r="U76" s="40"/>
      <c r="V76" s="40"/>
      <c r="W76" s="91">
        <f t="shared" si="68"/>
        <v>28.996000000000006</v>
      </c>
      <c r="X76" s="143">
        <f t="shared" si="69"/>
        <v>28.996000000000006</v>
      </c>
      <c r="Y76" s="143">
        <f>X76*(1+X$3)</f>
        <v>29.068490000000004</v>
      </c>
      <c r="Z76" s="143">
        <f t="shared" ref="Z76:AK76" si="75">Y76*(1+Y$3)</f>
        <v>28.705133875000005</v>
      </c>
      <c r="AA76" s="143">
        <f t="shared" si="75"/>
        <v>29.061077535050003</v>
      </c>
      <c r="AB76" s="143">
        <f t="shared" si="75"/>
        <v>31.865471517182328</v>
      </c>
      <c r="AC76" s="143">
        <f t="shared" si="75"/>
        <v>32.968016831676834</v>
      </c>
      <c r="AD76" s="143">
        <f t="shared" si="75"/>
        <v>33.871340492864782</v>
      </c>
      <c r="AE76" s="143">
        <f t="shared" si="75"/>
        <v>34.582638643214942</v>
      </c>
      <c r="AF76" s="143">
        <f t="shared" si="75"/>
        <v>35.274291416079244</v>
      </c>
      <c r="AG76" s="143">
        <f t="shared" si="75"/>
        <v>35.944502952984749</v>
      </c>
      <c r="AH76" s="143">
        <f t="shared" si="75"/>
        <v>36.627448509091458</v>
      </c>
      <c r="AI76" s="143">
        <f t="shared" si="75"/>
        <v>37.323370030764195</v>
      </c>
      <c r="AJ76" s="143">
        <f t="shared" si="75"/>
        <v>38.032514061348714</v>
      </c>
      <c r="AK76" s="143">
        <f t="shared" si="75"/>
        <v>38.755131828514337</v>
      </c>
      <c r="AL76" s="67"/>
    </row>
    <row r="77" spans="1:38" x14ac:dyDescent="0.25">
      <c r="A77" s="59" t="s">
        <v>90</v>
      </c>
      <c r="B77" s="29">
        <v>5.333333333333333</v>
      </c>
      <c r="C77" s="13">
        <f>Parameters!$D$17</f>
        <v>0.22</v>
      </c>
      <c r="D77" s="29">
        <v>6</v>
      </c>
      <c r="E77" s="13">
        <f>Parameters!$D$19</f>
        <v>0.26</v>
      </c>
      <c r="F77" s="29"/>
      <c r="G77" s="13"/>
      <c r="H77" s="29">
        <v>50</v>
      </c>
      <c r="I77" s="11">
        <f>Parameters!$D$23</f>
        <v>0.31</v>
      </c>
      <c r="J77" s="29">
        <v>5</v>
      </c>
      <c r="K77" s="48">
        <f>Parameters!$D$25</f>
        <v>0.31</v>
      </c>
      <c r="L77" s="29">
        <v>3.5</v>
      </c>
      <c r="M77" s="9">
        <f>Parameters!$D$27</f>
        <v>0.31</v>
      </c>
      <c r="N77" s="29">
        <v>5.25</v>
      </c>
      <c r="O77" s="9">
        <f>Parameters!$D$29</f>
        <v>0.31</v>
      </c>
      <c r="P77" s="13">
        <v>2</v>
      </c>
      <c r="Q77" s="29"/>
      <c r="R77" s="13"/>
      <c r="S77" s="40">
        <v>0.5</v>
      </c>
      <c r="T77" s="40"/>
      <c r="U77" s="40"/>
      <c r="V77" s="40"/>
      <c r="W77" s="91">
        <f t="shared" si="68"/>
        <v>26.945416666666674</v>
      </c>
      <c r="X77" s="143">
        <f t="shared" si="69"/>
        <v>26.945416666666674</v>
      </c>
      <c r="Y77" s="143">
        <f>X77*(1+X$3)</f>
        <v>27.012780208333339</v>
      </c>
      <c r="Z77" s="143">
        <f t="shared" ref="Z77:AK77" si="76">Y77*(1+Y$3)</f>
        <v>26.675120455729175</v>
      </c>
      <c r="AA77" s="143">
        <f t="shared" si="76"/>
        <v>27.005891949380217</v>
      </c>
      <c r="AB77" s="143">
        <f t="shared" si="76"/>
        <v>29.611960522495409</v>
      </c>
      <c r="AC77" s="143">
        <f t="shared" si="76"/>
        <v>30.636534356573748</v>
      </c>
      <c r="AD77" s="143">
        <f t="shared" si="76"/>
        <v>31.47597539794387</v>
      </c>
      <c r="AE77" s="143">
        <f t="shared" si="76"/>
        <v>32.136970881300691</v>
      </c>
      <c r="AF77" s="143">
        <f t="shared" si="76"/>
        <v>32.779710298926709</v>
      </c>
      <c r="AG77" s="143">
        <f t="shared" si="76"/>
        <v>33.402524794606315</v>
      </c>
      <c r="AH77" s="143">
        <f t="shared" si="76"/>
        <v>34.037172765703829</v>
      </c>
      <c r="AI77" s="143">
        <f t="shared" si="76"/>
        <v>34.683879048252201</v>
      </c>
      <c r="AJ77" s="143">
        <f t="shared" si="76"/>
        <v>35.342872750168993</v>
      </c>
      <c r="AK77" s="143">
        <f t="shared" si="76"/>
        <v>36.014387332422203</v>
      </c>
      <c r="AL77" s="15"/>
    </row>
    <row r="78" spans="1:38" x14ac:dyDescent="0.25">
      <c r="A78" s="59" t="s">
        <v>88</v>
      </c>
      <c r="B78" s="29">
        <v>6.5</v>
      </c>
      <c r="C78" s="13">
        <f>Parameters!$D$17</f>
        <v>0.22</v>
      </c>
      <c r="D78" s="29">
        <v>6</v>
      </c>
      <c r="E78" s="13">
        <f>Parameters!$D$19</f>
        <v>0.26</v>
      </c>
      <c r="F78" s="29"/>
      <c r="G78" s="13"/>
      <c r="H78" s="29">
        <v>50</v>
      </c>
      <c r="I78" s="11">
        <f>Parameters!$D$23</f>
        <v>0.31</v>
      </c>
      <c r="J78" s="29">
        <v>16</v>
      </c>
      <c r="K78" s="48">
        <f>Parameters!$D$25</f>
        <v>0.31</v>
      </c>
      <c r="L78" s="29">
        <v>3.5</v>
      </c>
      <c r="M78" s="9">
        <f>Parameters!$D$27</f>
        <v>0.31</v>
      </c>
      <c r="N78" s="29">
        <v>10</v>
      </c>
      <c r="O78" s="9">
        <f>Parameters!$D$29</f>
        <v>0.31</v>
      </c>
      <c r="P78" s="13">
        <v>2</v>
      </c>
      <c r="Q78" s="29"/>
      <c r="R78" s="13"/>
      <c r="S78" s="40">
        <v>0.5</v>
      </c>
      <c r="T78" s="40"/>
      <c r="U78" s="40"/>
      <c r="V78" s="40"/>
      <c r="W78" s="91">
        <f t="shared" si="68"/>
        <v>32.598500000000008</v>
      </c>
      <c r="X78" s="143">
        <f t="shared" si="69"/>
        <v>32.598500000000008</v>
      </c>
      <c r="Y78" s="143">
        <f>X78*(1+X$3)</f>
        <v>32.679996250000009</v>
      </c>
      <c r="Z78" s="143">
        <f t="shared" ref="Z78:AK78" si="77">Y78*(1+Y$3)</f>
        <v>32.271496296875007</v>
      </c>
      <c r="AA78" s="143">
        <f t="shared" si="77"/>
        <v>32.67166285095626</v>
      </c>
      <c r="AB78" s="143">
        <f t="shared" si="77"/>
        <v>35.824478316073538</v>
      </c>
      <c r="AC78" s="143">
        <f t="shared" si="77"/>
        <v>37.064005265809683</v>
      </c>
      <c r="AD78" s="143">
        <f t="shared" si="77"/>
        <v>38.079559010092872</v>
      </c>
      <c r="AE78" s="143">
        <f t="shared" si="77"/>
        <v>38.87922974930482</v>
      </c>
      <c r="AF78" s="143">
        <f t="shared" si="77"/>
        <v>39.656814344290915</v>
      </c>
      <c r="AG78" s="143">
        <f t="shared" si="77"/>
        <v>40.410293816832436</v>
      </c>
      <c r="AH78" s="143">
        <f t="shared" si="77"/>
        <v>41.178089399352245</v>
      </c>
      <c r="AI78" s="143">
        <f t="shared" si="77"/>
        <v>41.960473097939932</v>
      </c>
      <c r="AJ78" s="143">
        <f t="shared" si="77"/>
        <v>42.75772208680079</v>
      </c>
      <c r="AK78" s="143">
        <f t="shared" si="77"/>
        <v>43.570118806449997</v>
      </c>
      <c r="AL78" s="15"/>
    </row>
    <row r="79" spans="1:38" x14ac:dyDescent="0.25">
      <c r="A79" s="59" t="s">
        <v>89</v>
      </c>
      <c r="B79" s="29">
        <v>10</v>
      </c>
      <c r="C79" s="13">
        <f>Parameters!$D$17</f>
        <v>0.22</v>
      </c>
      <c r="D79" s="29">
        <v>12</v>
      </c>
      <c r="E79" s="13">
        <f>Parameters!$D$19</f>
        <v>0.26</v>
      </c>
      <c r="F79" s="29"/>
      <c r="G79" s="13"/>
      <c r="H79" s="29">
        <v>50</v>
      </c>
      <c r="I79" s="11">
        <f>Parameters!$D$23</f>
        <v>0.31</v>
      </c>
      <c r="J79" s="29">
        <v>20</v>
      </c>
      <c r="K79" s="48">
        <f>Parameters!$D$25</f>
        <v>0.31</v>
      </c>
      <c r="L79" s="29">
        <v>5</v>
      </c>
      <c r="M79" s="9">
        <f>Parameters!$D$27</f>
        <v>0.31</v>
      </c>
      <c r="N79" s="29">
        <v>15</v>
      </c>
      <c r="O79" s="9">
        <f>Parameters!$D$29</f>
        <v>0.31</v>
      </c>
      <c r="P79" s="13">
        <v>2</v>
      </c>
      <c r="Q79" s="29"/>
      <c r="R79" s="13"/>
      <c r="S79" s="40">
        <v>0.5</v>
      </c>
      <c r="T79" s="40"/>
      <c r="U79" s="40"/>
      <c r="V79" s="40"/>
      <c r="W79" s="91">
        <f t="shared" si="68"/>
        <v>38.742000000000004</v>
      </c>
      <c r="X79" s="143">
        <f t="shared" si="69"/>
        <v>38.742000000000004</v>
      </c>
      <c r="Y79" s="143">
        <f>X79*(1+X$3)</f>
        <v>38.838855000000002</v>
      </c>
      <c r="Z79" s="143">
        <f t="shared" ref="Z79:AK79" si="78">Y79*(1+Y$3)</f>
        <v>38.353369312500007</v>
      </c>
      <c r="AA79" s="143">
        <f t="shared" si="78"/>
        <v>38.828951091975007</v>
      </c>
      <c r="AB79" s="143">
        <f t="shared" si="78"/>
        <v>42.575944872350597</v>
      </c>
      <c r="AC79" s="143">
        <f t="shared" si="78"/>
        <v>44.049072564933923</v>
      </c>
      <c r="AD79" s="143">
        <f t="shared" si="78"/>
        <v>45.256017153213115</v>
      </c>
      <c r="AE79" s="143">
        <f t="shared" si="78"/>
        <v>46.206393513430584</v>
      </c>
      <c r="AF79" s="143">
        <f t="shared" si="78"/>
        <v>47.130521383699197</v>
      </c>
      <c r="AG79" s="143">
        <f t="shared" si="78"/>
        <v>48.02600128998948</v>
      </c>
      <c r="AH79" s="143">
        <f t="shared" si="78"/>
        <v>48.938495314499278</v>
      </c>
      <c r="AI79" s="143">
        <f t="shared" si="78"/>
        <v>49.868326725474759</v>
      </c>
      <c r="AJ79" s="143">
        <f t="shared" si="78"/>
        <v>50.815824933258774</v>
      </c>
      <c r="AK79" s="143">
        <f t="shared" si="78"/>
        <v>51.781325606990684</v>
      </c>
      <c r="AL79" s="15"/>
    </row>
    <row r="80" spans="1:38" s="7" customFormat="1" x14ac:dyDescent="0.25">
      <c r="A80" s="59" t="s">
        <v>37</v>
      </c>
      <c r="B80" s="183">
        <v>6</v>
      </c>
      <c r="C80" s="13">
        <f>Parameters!$D$17</f>
        <v>0.22</v>
      </c>
      <c r="D80" s="29">
        <v>5</v>
      </c>
      <c r="E80" s="13">
        <f>Parameters!$D$19</f>
        <v>0.26</v>
      </c>
      <c r="F80" s="29"/>
      <c r="G80" s="13"/>
      <c r="H80" s="29">
        <v>50</v>
      </c>
      <c r="I80" s="11">
        <f>Parameters!$D$23</f>
        <v>0.31</v>
      </c>
      <c r="J80" s="29">
        <v>15</v>
      </c>
      <c r="K80" s="48">
        <f>Parameters!$D$25</f>
        <v>0.31</v>
      </c>
      <c r="L80" s="29">
        <v>2</v>
      </c>
      <c r="M80" s="9">
        <f>Parameters!$D$27</f>
        <v>0.31</v>
      </c>
      <c r="N80" s="29">
        <v>5</v>
      </c>
      <c r="O80" s="9">
        <f>Parameters!$D$29</f>
        <v>0.31</v>
      </c>
      <c r="P80" s="13">
        <v>2</v>
      </c>
      <c r="Q80" s="29"/>
      <c r="R80" s="13"/>
      <c r="S80" s="40">
        <v>0.5</v>
      </c>
      <c r="T80" s="40"/>
      <c r="U80" s="40"/>
      <c r="V80" s="40"/>
      <c r="W80" s="91">
        <f t="shared" si="68"/>
        <v>29.634000000000007</v>
      </c>
      <c r="X80" s="143">
        <f t="shared" si="69"/>
        <v>29.634000000000007</v>
      </c>
      <c r="Y80" s="143">
        <f>X80*(1+X$3)</f>
        <v>29.708085000000008</v>
      </c>
      <c r="Z80" s="143">
        <f t="shared" ref="Z80:AK80" si="79">Y80*(1+Y$3)</f>
        <v>29.336733937500007</v>
      </c>
      <c r="AA80" s="143">
        <f t="shared" si="79"/>
        <v>29.700509438325007</v>
      </c>
      <c r="AB80" s="143">
        <f t="shared" si="79"/>
        <v>32.56660859912337</v>
      </c>
      <c r="AC80" s="143">
        <f t="shared" si="79"/>
        <v>33.693413256653038</v>
      </c>
      <c r="AD80" s="143">
        <f t="shared" si="79"/>
        <v>34.616612779885337</v>
      </c>
      <c r="AE80" s="143">
        <f t="shared" si="79"/>
        <v>35.343561648262927</v>
      </c>
      <c r="AF80" s="143">
        <f t="shared" si="79"/>
        <v>36.05043288122819</v>
      </c>
      <c r="AG80" s="143">
        <f t="shared" si="79"/>
        <v>36.735391105971523</v>
      </c>
      <c r="AH80" s="143">
        <f t="shared" si="79"/>
        <v>37.433363536984977</v>
      </c>
      <c r="AI80" s="143">
        <f t="shared" si="79"/>
        <v>38.144597444187688</v>
      </c>
      <c r="AJ80" s="143">
        <f t="shared" si="79"/>
        <v>38.869344795627249</v>
      </c>
      <c r="AK80" s="143">
        <f t="shared" si="79"/>
        <v>39.607862346744163</v>
      </c>
      <c r="AL80" s="15"/>
    </row>
    <row r="81" spans="1:44" s="7" customFormat="1" x14ac:dyDescent="0.25">
      <c r="A81" s="59" t="s">
        <v>38</v>
      </c>
      <c r="B81" s="183">
        <v>5</v>
      </c>
      <c r="C81" s="13">
        <f>Parameters!$D$17</f>
        <v>0.22</v>
      </c>
      <c r="D81" s="29">
        <v>2</v>
      </c>
      <c r="E81" s="13">
        <f>Parameters!$D$19</f>
        <v>0.26</v>
      </c>
      <c r="F81" s="29"/>
      <c r="G81" s="13"/>
      <c r="H81" s="29"/>
      <c r="I81" s="13"/>
      <c r="J81" s="29"/>
      <c r="K81" s="13"/>
      <c r="L81" s="29">
        <v>2</v>
      </c>
      <c r="M81" s="9">
        <f>Parameters!$D$27</f>
        <v>0.31</v>
      </c>
      <c r="N81" s="29"/>
      <c r="O81" s="13"/>
      <c r="P81" s="13">
        <v>2</v>
      </c>
      <c r="Q81" s="29"/>
      <c r="R81" s="13"/>
      <c r="S81" s="40">
        <v>0.5</v>
      </c>
      <c r="T81" s="40"/>
      <c r="U81" s="40"/>
      <c r="V81" s="40"/>
      <c r="W81" s="91">
        <f t="shared" si="68"/>
        <v>4.6640000000000006</v>
      </c>
      <c r="X81" s="143">
        <f t="shared" si="69"/>
        <v>4.6640000000000006</v>
      </c>
      <c r="Y81" s="143">
        <f>X81*(1+X$3)</f>
        <v>4.6756600000000006</v>
      </c>
      <c r="Z81" s="143">
        <f t="shared" ref="Z81:AK81" si="80">Y81*(1+Y$3)</f>
        <v>4.6172142500000009</v>
      </c>
      <c r="AA81" s="143">
        <f t="shared" si="80"/>
        <v>4.6744677067000007</v>
      </c>
      <c r="AB81" s="143">
        <f t="shared" si="80"/>
        <v>5.1255538403965506</v>
      </c>
      <c r="AC81" s="143">
        <f t="shared" si="80"/>
        <v>5.3028980032742714</v>
      </c>
      <c r="AD81" s="143">
        <f t="shared" si="80"/>
        <v>5.4481974085639866</v>
      </c>
      <c r="AE81" s="143">
        <f t="shared" si="80"/>
        <v>5.5626095541438296</v>
      </c>
      <c r="AF81" s="143">
        <f t="shared" si="80"/>
        <v>5.6738617452267066</v>
      </c>
      <c r="AG81" s="143">
        <f t="shared" si="80"/>
        <v>5.7816651183860133</v>
      </c>
      <c r="AH81" s="143">
        <f t="shared" si="80"/>
        <v>5.8915167556353474</v>
      </c>
      <c r="AI81" s="143">
        <f t="shared" si="80"/>
        <v>6.0034555739924187</v>
      </c>
      <c r="AJ81" s="143">
        <f t="shared" si="80"/>
        <v>6.1175212298982737</v>
      </c>
      <c r="AK81" s="143">
        <f t="shared" si="80"/>
        <v>6.2337541332663404</v>
      </c>
      <c r="AL81" s="15"/>
    </row>
    <row r="82" spans="1:44" s="7" customFormat="1" x14ac:dyDescent="0.25">
      <c r="A82" s="59" t="s">
        <v>39</v>
      </c>
      <c r="B82" s="183">
        <v>6</v>
      </c>
      <c r="C82" s="13">
        <f>Parameters!$D$17</f>
        <v>0.22</v>
      </c>
      <c r="D82" s="29">
        <v>6</v>
      </c>
      <c r="E82" s="13">
        <f>Parameters!$D$19</f>
        <v>0.26</v>
      </c>
      <c r="F82" s="29"/>
      <c r="G82" s="13"/>
      <c r="H82" s="29">
        <v>50</v>
      </c>
      <c r="I82" s="11">
        <f>Parameters!$D$23</f>
        <v>0.31</v>
      </c>
      <c r="J82" s="29">
        <v>12</v>
      </c>
      <c r="K82" s="48">
        <f>Parameters!$D$25</f>
        <v>0.31</v>
      </c>
      <c r="L82" s="29">
        <v>2</v>
      </c>
      <c r="M82" s="9">
        <f>Parameters!$D$27</f>
        <v>0.31</v>
      </c>
      <c r="N82" s="29">
        <v>5</v>
      </c>
      <c r="O82" s="9">
        <f>Parameters!$D$29</f>
        <v>0.31</v>
      </c>
      <c r="P82" s="13">
        <v>2</v>
      </c>
      <c r="Q82" s="29"/>
      <c r="R82" s="13"/>
      <c r="S82" s="40">
        <v>0.5</v>
      </c>
      <c r="T82" s="40"/>
      <c r="U82" s="40"/>
      <c r="V82" s="40"/>
      <c r="W82" s="91">
        <f t="shared" si="68"/>
        <v>28.897000000000002</v>
      </c>
      <c r="X82" s="143">
        <f t="shared" si="69"/>
        <v>28.897000000000002</v>
      </c>
      <c r="Y82" s="143">
        <f>X82*(1+X$3)</f>
        <v>28.9692425</v>
      </c>
      <c r="Z82" s="143">
        <f t="shared" ref="Z82:AK82" si="81">Y82*(1+Y$3)</f>
        <v>28.607126968750002</v>
      </c>
      <c r="AA82" s="143">
        <f t="shared" si="81"/>
        <v>28.961855343162501</v>
      </c>
      <c r="AB82" s="143">
        <f t="shared" si="81"/>
        <v>31.756674383777682</v>
      </c>
      <c r="AC82" s="143">
        <f t="shared" si="81"/>
        <v>32.855455317456389</v>
      </c>
      <c r="AD82" s="143">
        <f t="shared" si="81"/>
        <v>33.755694793154696</v>
      </c>
      <c r="AE82" s="143">
        <f t="shared" si="81"/>
        <v>34.464564383810938</v>
      </c>
      <c r="AF82" s="143">
        <f t="shared" si="81"/>
        <v>35.153855671487158</v>
      </c>
      <c r="AG82" s="143">
        <f t="shared" si="81"/>
        <v>35.821778929245411</v>
      </c>
      <c r="AH82" s="143">
        <f t="shared" si="81"/>
        <v>36.502392728901071</v>
      </c>
      <c r="AI82" s="143">
        <f t="shared" si="81"/>
        <v>37.195938190750191</v>
      </c>
      <c r="AJ82" s="143">
        <f t="shared" si="81"/>
        <v>37.902661016374438</v>
      </c>
      <c r="AK82" s="143">
        <f t="shared" si="81"/>
        <v>38.622811575685546</v>
      </c>
      <c r="AL82" s="15"/>
    </row>
    <row r="83" spans="1:44" s="7" customFormat="1" x14ac:dyDescent="0.25">
      <c r="A83" s="62" t="s">
        <v>110</v>
      </c>
      <c r="B83" s="185">
        <v>3</v>
      </c>
      <c r="C83" s="69">
        <f>Parameters!$D$17</f>
        <v>0.22</v>
      </c>
      <c r="D83" s="68">
        <v>5</v>
      </c>
      <c r="E83" s="69">
        <f>Parameters!$D$19</f>
        <v>0.26</v>
      </c>
      <c r="F83" s="68"/>
      <c r="G83" s="69"/>
      <c r="H83" s="68"/>
      <c r="I83" s="69"/>
      <c r="J83" s="68"/>
      <c r="K83" s="69"/>
      <c r="L83" s="68"/>
      <c r="M83" s="69"/>
      <c r="N83" s="68">
        <v>2</v>
      </c>
      <c r="O83" s="30">
        <f>Parameters!$D$29</f>
        <v>0.31</v>
      </c>
      <c r="P83" s="69"/>
      <c r="Q83" s="68"/>
      <c r="R83" s="69"/>
      <c r="S83" s="40">
        <v>0.5</v>
      </c>
      <c r="T83" s="40"/>
      <c r="U83" s="40"/>
      <c r="V83" s="40"/>
      <c r="W83" s="91">
        <f t="shared" si="68"/>
        <v>2.8380000000000005</v>
      </c>
      <c r="X83" s="145">
        <f t="shared" si="69"/>
        <v>2.8380000000000005</v>
      </c>
      <c r="Y83" s="145">
        <f>X83*(1+X$3)</f>
        <v>2.8450950000000002</v>
      </c>
      <c r="Z83" s="145">
        <f t="shared" ref="Z83:AK83" si="82">Y83*(1+Y$3)</f>
        <v>2.8095313125000003</v>
      </c>
      <c r="AA83" s="145">
        <f t="shared" si="82"/>
        <v>2.8443695007750001</v>
      </c>
      <c r="AB83" s="145">
        <f t="shared" si="82"/>
        <v>3.1188511575997877</v>
      </c>
      <c r="AC83" s="145">
        <f t="shared" si="82"/>
        <v>3.2267634076527401</v>
      </c>
      <c r="AD83" s="145">
        <f t="shared" si="82"/>
        <v>3.3151767250224253</v>
      </c>
      <c r="AE83" s="145">
        <f t="shared" si="82"/>
        <v>3.384795436247896</v>
      </c>
      <c r="AF83" s="145">
        <f t="shared" si="82"/>
        <v>3.452491344972854</v>
      </c>
      <c r="AG83" s="145">
        <f t="shared" si="82"/>
        <v>3.5180886805273381</v>
      </c>
      <c r="AH83" s="145">
        <f t="shared" si="82"/>
        <v>3.5849323654573571</v>
      </c>
      <c r="AI83" s="145">
        <f t="shared" si="82"/>
        <v>3.6530460804010465</v>
      </c>
      <c r="AJ83" s="145">
        <f t="shared" si="82"/>
        <v>3.7224539559286662</v>
      </c>
      <c r="AK83" s="145">
        <f t="shared" si="82"/>
        <v>3.7931805810913106</v>
      </c>
      <c r="AL83" s="15"/>
    </row>
    <row r="84" spans="1:44" s="7" customFormat="1" x14ac:dyDescent="0.25">
      <c r="A84" s="62" t="s">
        <v>115</v>
      </c>
      <c r="B84" s="183">
        <v>3</v>
      </c>
      <c r="C84" s="13">
        <f>Parameters!$D$17</f>
        <v>0.22</v>
      </c>
      <c r="D84" s="29">
        <v>5</v>
      </c>
      <c r="E84" s="13">
        <f>Parameters!$D$19</f>
        <v>0.26</v>
      </c>
      <c r="F84" s="29"/>
      <c r="G84" s="13"/>
      <c r="H84" s="29"/>
      <c r="I84" s="13"/>
      <c r="J84" s="29"/>
      <c r="K84" s="13"/>
      <c r="L84" s="29"/>
      <c r="M84" s="13"/>
      <c r="N84" s="29"/>
      <c r="O84" s="13"/>
      <c r="P84" s="13"/>
      <c r="Q84" s="29"/>
      <c r="R84" s="13"/>
      <c r="S84" s="40">
        <v>0.5</v>
      </c>
      <c r="T84" s="40"/>
      <c r="U84" s="40"/>
      <c r="V84" s="40"/>
      <c r="W84" s="91">
        <f t="shared" si="68"/>
        <v>2.1560000000000001</v>
      </c>
      <c r="X84" s="143">
        <f t="shared" si="69"/>
        <v>2.1560000000000001</v>
      </c>
      <c r="Y84" s="143">
        <f>X84*(1+X$3)</f>
        <v>2.1613899999999999</v>
      </c>
      <c r="Z84" s="143">
        <f t="shared" ref="Z84:AK84" si="83">Y84*(1+Y$3)</f>
        <v>2.1343726250000001</v>
      </c>
      <c r="AA84" s="143">
        <f t="shared" si="83"/>
        <v>2.1608388455500003</v>
      </c>
      <c r="AB84" s="143">
        <f t="shared" si="83"/>
        <v>2.3693597941455753</v>
      </c>
      <c r="AC84" s="143">
        <f t="shared" si="83"/>
        <v>2.4513396430230121</v>
      </c>
      <c r="AD84" s="143">
        <f t="shared" si="83"/>
        <v>2.5185063492418429</v>
      </c>
      <c r="AE84" s="143">
        <f t="shared" si="83"/>
        <v>2.5713949825759213</v>
      </c>
      <c r="AF84" s="143">
        <f t="shared" si="83"/>
        <v>2.6228228822274398</v>
      </c>
      <c r="AG84" s="143">
        <f t="shared" si="83"/>
        <v>2.6726565169897607</v>
      </c>
      <c r="AH84" s="143">
        <f t="shared" si="83"/>
        <v>2.7234369908125657</v>
      </c>
      <c r="AI84" s="143">
        <f t="shared" si="83"/>
        <v>2.7751822936380042</v>
      </c>
      <c r="AJ84" s="143">
        <f t="shared" si="83"/>
        <v>2.827910757217126</v>
      </c>
      <c r="AK84" s="143">
        <f t="shared" si="83"/>
        <v>2.8816410616042512</v>
      </c>
      <c r="AL84" s="15"/>
    </row>
    <row r="85" spans="1:44" s="7" customFormat="1" x14ac:dyDescent="0.25">
      <c r="A85" s="63" t="s">
        <v>114</v>
      </c>
      <c r="B85" s="183">
        <v>5</v>
      </c>
      <c r="C85" s="13">
        <f>Parameters!$D$17</f>
        <v>0.22</v>
      </c>
      <c r="D85" s="29">
        <v>15</v>
      </c>
      <c r="E85" s="13">
        <f>Parameters!$D$19</f>
        <v>0.26</v>
      </c>
      <c r="F85" s="29"/>
      <c r="G85" s="13"/>
      <c r="H85" s="29">
        <v>50</v>
      </c>
      <c r="I85" s="11">
        <f>Parameters!$D$23</f>
        <v>0.31</v>
      </c>
      <c r="J85" s="29"/>
      <c r="K85" s="13"/>
      <c r="L85" s="29">
        <v>10</v>
      </c>
      <c r="M85" s="9">
        <f>Parameters!$D$27</f>
        <v>0.31</v>
      </c>
      <c r="N85" s="29">
        <v>5</v>
      </c>
      <c r="O85" s="9">
        <f>Parameters!$D$29</f>
        <v>0.31</v>
      </c>
      <c r="P85" s="13"/>
      <c r="Q85" s="29"/>
      <c r="R85" s="13"/>
      <c r="S85" s="33"/>
      <c r="T85" s="33"/>
      <c r="U85" s="33"/>
      <c r="V85" s="33"/>
      <c r="W85" s="91">
        <f t="shared" si="68"/>
        <v>27.665000000000006</v>
      </c>
      <c r="X85" s="143">
        <f t="shared" si="69"/>
        <v>27.665000000000006</v>
      </c>
      <c r="Y85" s="143">
        <f>X85*(1+X$3)</f>
        <v>27.734162500000004</v>
      </c>
      <c r="Z85" s="143">
        <f t="shared" ref="Z85:AK85" si="84">Y85*(1+Y$3)</f>
        <v>27.387485468750004</v>
      </c>
      <c r="AA85" s="143">
        <f t="shared" si="84"/>
        <v>27.727090288562504</v>
      </c>
      <c r="AB85" s="143">
        <f t="shared" si="84"/>
        <v>30.402754501408786</v>
      </c>
      <c r="AC85" s="143">
        <f t="shared" si="84"/>
        <v>31.454689807157528</v>
      </c>
      <c r="AD85" s="143">
        <f t="shared" si="84"/>
        <v>32.316548307873646</v>
      </c>
      <c r="AE85" s="143">
        <f t="shared" si="84"/>
        <v>32.995195822338992</v>
      </c>
      <c r="AF85" s="143">
        <f t="shared" si="84"/>
        <v>33.655099738785772</v>
      </c>
      <c r="AG85" s="143">
        <f t="shared" si="84"/>
        <v>34.294546633822698</v>
      </c>
      <c r="AH85" s="143">
        <f t="shared" si="84"/>
        <v>34.946143019865325</v>
      </c>
      <c r="AI85" s="143">
        <f t="shared" si="84"/>
        <v>35.610119737242762</v>
      </c>
      <c r="AJ85" s="143">
        <f t="shared" si="84"/>
        <v>36.286712012250369</v>
      </c>
      <c r="AK85" s="143">
        <f t="shared" si="84"/>
        <v>36.976159540483124</v>
      </c>
      <c r="AL85" s="15"/>
    </row>
    <row r="86" spans="1:44" x14ac:dyDescent="0.25">
      <c r="A86" s="63" t="s">
        <v>111</v>
      </c>
      <c r="B86" s="183">
        <v>5</v>
      </c>
      <c r="C86" s="13">
        <f>Parameters!$D$17</f>
        <v>0.22</v>
      </c>
      <c r="D86" s="29">
        <v>15</v>
      </c>
      <c r="E86" s="13">
        <f>Parameters!$D$19</f>
        <v>0.26</v>
      </c>
      <c r="F86" s="29"/>
      <c r="G86" s="13"/>
      <c r="H86" s="29">
        <v>50</v>
      </c>
      <c r="I86" s="11">
        <f>Parameters!$D$23</f>
        <v>0.31</v>
      </c>
      <c r="J86" s="29"/>
      <c r="K86" s="13"/>
      <c r="L86" s="29">
        <v>10</v>
      </c>
      <c r="M86" s="9">
        <f>Parameters!$D$27</f>
        <v>0.31</v>
      </c>
      <c r="N86" s="29">
        <v>5</v>
      </c>
      <c r="O86" s="9">
        <f>Parameters!$D$29</f>
        <v>0.31</v>
      </c>
      <c r="P86" s="13"/>
      <c r="Q86" s="29"/>
      <c r="R86" s="13"/>
      <c r="S86" s="33"/>
      <c r="T86" s="33"/>
      <c r="U86" s="33"/>
      <c r="V86" s="33"/>
      <c r="W86" s="91">
        <f t="shared" si="68"/>
        <v>27.665000000000006</v>
      </c>
      <c r="X86" s="143">
        <f t="shared" si="69"/>
        <v>27.665000000000006</v>
      </c>
      <c r="Y86" s="143">
        <f>X86*(1+X$3)</f>
        <v>27.734162500000004</v>
      </c>
      <c r="Z86" s="143">
        <f t="shared" ref="Z86:AK86" si="85">Y86*(1+Y$3)</f>
        <v>27.387485468750004</v>
      </c>
      <c r="AA86" s="143">
        <f t="shared" si="85"/>
        <v>27.727090288562504</v>
      </c>
      <c r="AB86" s="143">
        <f t="shared" si="85"/>
        <v>30.402754501408786</v>
      </c>
      <c r="AC86" s="143">
        <f t="shared" si="85"/>
        <v>31.454689807157528</v>
      </c>
      <c r="AD86" s="143">
        <f t="shared" si="85"/>
        <v>32.316548307873646</v>
      </c>
      <c r="AE86" s="143">
        <f t="shared" si="85"/>
        <v>32.995195822338992</v>
      </c>
      <c r="AF86" s="143">
        <f t="shared" si="85"/>
        <v>33.655099738785772</v>
      </c>
      <c r="AG86" s="143">
        <f t="shared" si="85"/>
        <v>34.294546633822698</v>
      </c>
      <c r="AH86" s="143">
        <f t="shared" si="85"/>
        <v>34.946143019865325</v>
      </c>
      <c r="AI86" s="143">
        <f t="shared" si="85"/>
        <v>35.610119737242762</v>
      </c>
      <c r="AJ86" s="143">
        <f t="shared" si="85"/>
        <v>36.286712012250369</v>
      </c>
      <c r="AK86" s="143">
        <f t="shared" si="85"/>
        <v>36.976159540483124</v>
      </c>
      <c r="AL86" s="15"/>
    </row>
    <row r="87" spans="1:44" x14ac:dyDescent="0.25">
      <c r="A87" s="63" t="s">
        <v>112</v>
      </c>
      <c r="B87" s="183">
        <v>4.333333333333333</v>
      </c>
      <c r="C87" s="13">
        <f>Parameters!$D$17</f>
        <v>0.22</v>
      </c>
      <c r="D87" s="29">
        <v>9</v>
      </c>
      <c r="E87" s="13">
        <f>Parameters!$D$19</f>
        <v>0.26</v>
      </c>
      <c r="F87" s="29"/>
      <c r="G87" s="13"/>
      <c r="H87" s="29">
        <v>50</v>
      </c>
      <c r="I87" s="11">
        <f>Parameters!$D$23</f>
        <v>0.31</v>
      </c>
      <c r="J87" s="29"/>
      <c r="K87" s="13"/>
      <c r="L87" s="29">
        <v>5.666666666666667</v>
      </c>
      <c r="M87" s="9">
        <f>Parameters!$D$27</f>
        <v>0.31</v>
      </c>
      <c r="N87" s="29"/>
      <c r="O87" s="13"/>
      <c r="P87" s="13"/>
      <c r="Q87" s="29"/>
      <c r="R87" s="13"/>
      <c r="S87" s="33"/>
      <c r="T87" s="33"/>
      <c r="U87" s="33"/>
      <c r="V87" s="33"/>
      <c r="W87" s="91">
        <f t="shared" si="68"/>
        <v>22.605000000000004</v>
      </c>
      <c r="X87" s="143">
        <f t="shared" si="69"/>
        <v>22.605000000000004</v>
      </c>
      <c r="Y87" s="143">
        <f>X87*(1+X$3)</f>
        <v>22.661512500000004</v>
      </c>
      <c r="Z87" s="143">
        <f t="shared" ref="Z87:AK87" si="86">Y87*(1+Y$3)</f>
        <v>22.378243593750007</v>
      </c>
      <c r="AA87" s="143">
        <f t="shared" si="86"/>
        <v>22.655733814312505</v>
      </c>
      <c r="AB87" s="143">
        <f t="shared" si="86"/>
        <v>24.842012127393662</v>
      </c>
      <c r="AC87" s="143">
        <f t="shared" si="86"/>
        <v>25.701545747001482</v>
      </c>
      <c r="AD87" s="143">
        <f t="shared" si="86"/>
        <v>26.405768100469324</v>
      </c>
      <c r="AE87" s="143">
        <f t="shared" si="86"/>
        <v>26.960289230579178</v>
      </c>
      <c r="AF87" s="143">
        <f t="shared" si="86"/>
        <v>27.499495015190764</v>
      </c>
      <c r="AG87" s="143">
        <f t="shared" si="86"/>
        <v>28.021985420479385</v>
      </c>
      <c r="AH87" s="143">
        <f t="shared" si="86"/>
        <v>28.554403143468491</v>
      </c>
      <c r="AI87" s="143">
        <f t="shared" si="86"/>
        <v>29.096936803194389</v>
      </c>
      <c r="AJ87" s="143">
        <f t="shared" si="86"/>
        <v>29.649778602455079</v>
      </c>
      <c r="AK87" s="143">
        <f t="shared" si="86"/>
        <v>30.213124395901723</v>
      </c>
      <c r="AL87" s="15"/>
    </row>
    <row r="88" spans="1:44" x14ac:dyDescent="0.25">
      <c r="A88" s="63" t="s">
        <v>113</v>
      </c>
      <c r="B88" s="185">
        <v>5</v>
      </c>
      <c r="C88" s="13">
        <f>Parameters!$D$17</f>
        <v>0.22</v>
      </c>
      <c r="D88" s="29">
        <v>8.5</v>
      </c>
      <c r="E88" s="13">
        <f>Parameters!$D$19</f>
        <v>0.26</v>
      </c>
      <c r="F88" s="29"/>
      <c r="G88" s="13"/>
      <c r="H88" s="29"/>
      <c r="I88" s="13"/>
      <c r="J88" s="29"/>
      <c r="K88" s="13"/>
      <c r="L88" s="29">
        <v>5</v>
      </c>
      <c r="M88" s="9">
        <f>Parameters!$D$27</f>
        <v>0.31</v>
      </c>
      <c r="N88" s="29">
        <v>4</v>
      </c>
      <c r="O88" s="9">
        <f>Parameters!$D$29</f>
        <v>0.31</v>
      </c>
      <c r="P88" s="13"/>
      <c r="Q88" s="29"/>
      <c r="R88" s="13"/>
      <c r="S88" s="33"/>
      <c r="T88" s="33"/>
      <c r="U88" s="33"/>
      <c r="V88" s="33"/>
      <c r="W88" s="91">
        <f t="shared" si="68"/>
        <v>6.7100000000000009</v>
      </c>
      <c r="X88" s="143">
        <f t="shared" si="69"/>
        <v>6.7100000000000009</v>
      </c>
      <c r="Y88" s="143">
        <f>X88*(1+X$3)</f>
        <v>6.7267750000000008</v>
      </c>
      <c r="Z88" s="143">
        <f t="shared" ref="Z88:AK88" si="87">Y88*(1+Y$3)</f>
        <v>6.642690312500001</v>
      </c>
      <c r="AA88" s="143">
        <f t="shared" si="87"/>
        <v>6.7250596723750009</v>
      </c>
      <c r="AB88" s="143">
        <f t="shared" si="87"/>
        <v>7.3740279307591887</v>
      </c>
      <c r="AC88" s="143">
        <f t="shared" si="87"/>
        <v>7.6291692971634566</v>
      </c>
      <c r="AD88" s="143">
        <f t="shared" si="87"/>
        <v>7.8382085359057356</v>
      </c>
      <c r="AE88" s="143">
        <f t="shared" si="87"/>
        <v>8.0028109151597562</v>
      </c>
      <c r="AF88" s="143">
        <f t="shared" si="87"/>
        <v>8.1628671334629512</v>
      </c>
      <c r="AG88" s="143">
        <f t="shared" si="87"/>
        <v>8.3179616089987469</v>
      </c>
      <c r="AH88" s="143">
        <f t="shared" si="87"/>
        <v>8.4760028795697231</v>
      </c>
      <c r="AI88" s="143">
        <f t="shared" si="87"/>
        <v>8.6370469342815479</v>
      </c>
      <c r="AJ88" s="143">
        <f t="shared" si="87"/>
        <v>8.801150826032897</v>
      </c>
      <c r="AK88" s="143">
        <f t="shared" si="87"/>
        <v>8.9683726917275219</v>
      </c>
      <c r="AL88" s="15"/>
    </row>
    <row r="89" spans="1:44" x14ac:dyDescent="0.25">
      <c r="A89" s="55" t="s">
        <v>40</v>
      </c>
      <c r="B89" s="114"/>
      <c r="C89" s="90"/>
      <c r="D89" s="114"/>
      <c r="E89" s="90"/>
      <c r="F89" s="114"/>
      <c r="G89" s="90"/>
      <c r="H89" s="114"/>
      <c r="I89" s="90"/>
      <c r="J89" s="114"/>
      <c r="K89" s="90"/>
      <c r="L89" s="114"/>
      <c r="M89" s="90"/>
      <c r="N89" s="114"/>
      <c r="O89" s="90"/>
      <c r="P89" s="90"/>
      <c r="Q89" s="89"/>
      <c r="R89" s="89"/>
      <c r="S89" s="90"/>
      <c r="T89" s="89"/>
      <c r="U89" s="89"/>
      <c r="V89" s="89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15"/>
    </row>
    <row r="90" spans="1:44" s="31" customFormat="1" ht="60" x14ac:dyDescent="0.25">
      <c r="A90" s="59" t="s">
        <v>190</v>
      </c>
      <c r="B90" s="186">
        <v>20</v>
      </c>
      <c r="C90" s="11">
        <f>Parameters!$D$17</f>
        <v>0.22</v>
      </c>
      <c r="D90" s="26">
        <v>60</v>
      </c>
      <c r="E90" s="11">
        <f>Parameters!$D$19</f>
        <v>0.26</v>
      </c>
      <c r="F90" s="26">
        <v>66</v>
      </c>
      <c r="G90" s="11">
        <f>Parameters!$D$21</f>
        <v>0.22</v>
      </c>
      <c r="H90" s="26">
        <v>50</v>
      </c>
      <c r="I90" s="11">
        <f>Parameters!$D$23</f>
        <v>0.31</v>
      </c>
      <c r="J90" s="26">
        <v>240</v>
      </c>
      <c r="K90" s="11">
        <f>Parameters!$D$25</f>
        <v>0.31</v>
      </c>
      <c r="L90" s="26">
        <v>32</v>
      </c>
      <c r="M90" s="9">
        <f>Parameters!$D$27</f>
        <v>0.31</v>
      </c>
      <c r="N90" s="26">
        <v>5</v>
      </c>
      <c r="O90" s="9">
        <f>Parameters!$D$29</f>
        <v>0.31</v>
      </c>
      <c r="P90" s="13"/>
      <c r="Q90" s="29"/>
      <c r="R90" s="13"/>
      <c r="S90" s="33"/>
      <c r="T90" s="142" t="s">
        <v>357</v>
      </c>
      <c r="U90" s="33"/>
      <c r="V90" s="33">
        <f>1/Parameters!$B$4</f>
        <v>0.33333333333333331</v>
      </c>
      <c r="W90" s="91">
        <f t="shared" ref="W90:W97" si="88">IF((B90*C90+D90*E90+F90*G90+H90*I90+J90*K90+L90*M90+N90*O90+P90+Q90*R90)=0,"",
                          ((B90*C90+D90*E90+F90*G90+H90*I90+J90*K90+L90*M90+N90*O90)*IF(U90&gt;0,U90,1)+P90+IF(Q90=0,1,Q90)*R90)*(1+Overhead_Common)*IF(V90&gt;0,V90,1))</f>
        <v>49.826333333333345</v>
      </c>
      <c r="X90" s="143">
        <f t="shared" si="69"/>
        <v>49.826333333333345</v>
      </c>
      <c r="Y90" s="143">
        <f>X90*(1+X$3)</f>
        <v>49.950899166666673</v>
      </c>
      <c r="Z90" s="143">
        <f t="shared" ref="Z90:AK90" si="89">Y90*(1+Y$3)</f>
        <v>49.326512927083343</v>
      </c>
      <c r="AA90" s="143">
        <f t="shared" si="89"/>
        <v>49.938161687379171</v>
      </c>
      <c r="AB90" s="143">
        <f t="shared" si="89"/>
        <v>54.75719429021126</v>
      </c>
      <c r="AC90" s="143">
        <f t="shared" si="89"/>
        <v>56.651793212652571</v>
      </c>
      <c r="AD90" s="143">
        <f t="shared" si="89"/>
        <v>58.204052346679255</v>
      </c>
      <c r="AE90" s="143">
        <f t="shared" si="89"/>
        <v>59.426337445959511</v>
      </c>
      <c r="AF90" s="143">
        <f t="shared" si="89"/>
        <v>60.614864194878706</v>
      </c>
      <c r="AG90" s="143">
        <f t="shared" si="89"/>
        <v>61.766546614581394</v>
      </c>
      <c r="AH90" s="143">
        <f t="shared" si="89"/>
        <v>62.940111000258433</v>
      </c>
      <c r="AI90" s="143">
        <f t="shared" si="89"/>
        <v>64.135973109263333</v>
      </c>
      <c r="AJ90" s="143">
        <f t="shared" si="89"/>
        <v>65.354556598339329</v>
      </c>
      <c r="AK90" s="143">
        <f t="shared" si="89"/>
        <v>66.596293173707764</v>
      </c>
      <c r="AL90" s="67"/>
      <c r="AN90"/>
      <c r="AO90"/>
      <c r="AP90"/>
      <c r="AQ90"/>
      <c r="AR90"/>
    </row>
    <row r="91" spans="1:44" s="31" customFormat="1" x14ac:dyDescent="0.25">
      <c r="A91" s="59" t="s">
        <v>191</v>
      </c>
      <c r="B91" s="26">
        <v>5</v>
      </c>
      <c r="C91" s="11">
        <f>Parameters!$D$17</f>
        <v>0.22</v>
      </c>
      <c r="D91" s="26"/>
      <c r="E91" s="11"/>
      <c r="F91" s="26"/>
      <c r="G91" s="11"/>
      <c r="H91" s="26">
        <v>50</v>
      </c>
      <c r="I91" s="11">
        <f>Parameters!$D$23</f>
        <v>0.31</v>
      </c>
      <c r="J91" s="26"/>
      <c r="K91" s="11"/>
      <c r="L91" s="26"/>
      <c r="M91" s="11"/>
      <c r="N91" s="26">
        <v>5</v>
      </c>
      <c r="O91" s="9">
        <f>Parameters!$D$29</f>
        <v>0.31</v>
      </c>
      <c r="P91" s="13"/>
      <c r="Q91" s="29"/>
      <c r="R91" s="13"/>
      <c r="S91" s="40">
        <v>0.5</v>
      </c>
      <c r="T91" s="40"/>
      <c r="U91" s="40"/>
      <c r="V91" s="40"/>
      <c r="W91" s="91">
        <f t="shared" si="88"/>
        <v>19.965000000000003</v>
      </c>
      <c r="X91" s="143">
        <f t="shared" si="69"/>
        <v>19.965000000000003</v>
      </c>
      <c r="Y91" s="143">
        <f>X91*(1+X$3)</f>
        <v>20.014912500000001</v>
      </c>
      <c r="Z91" s="143">
        <f t="shared" ref="Z91:AK91" si="90">Y91*(1+Y$3)</f>
        <v>19.764726093750003</v>
      </c>
      <c r="AA91" s="143">
        <f t="shared" si="90"/>
        <v>20.009808697312501</v>
      </c>
      <c r="AB91" s="143">
        <f t="shared" si="90"/>
        <v>21.940755236603156</v>
      </c>
      <c r="AC91" s="143">
        <f t="shared" si="90"/>
        <v>22.699905367789626</v>
      </c>
      <c r="AD91" s="143">
        <f t="shared" si="90"/>
        <v>23.321882774867063</v>
      </c>
      <c r="AE91" s="143">
        <f t="shared" si="90"/>
        <v>23.81164231313927</v>
      </c>
      <c r="AF91" s="143">
        <f t="shared" si="90"/>
        <v>24.287875159402056</v>
      </c>
      <c r="AG91" s="143">
        <f t="shared" si="90"/>
        <v>24.749344787430694</v>
      </c>
      <c r="AH91" s="143">
        <f t="shared" si="90"/>
        <v>25.219582338391874</v>
      </c>
      <c r="AI91" s="143">
        <f t="shared" si="90"/>
        <v>25.698754402821315</v>
      </c>
      <c r="AJ91" s="143">
        <f t="shared" si="90"/>
        <v>26.187030736474917</v>
      </c>
      <c r="AK91" s="143">
        <f t="shared" si="90"/>
        <v>26.684584320467938</v>
      </c>
      <c r="AL91" s="67"/>
      <c r="AN91"/>
      <c r="AO91"/>
      <c r="AP91"/>
      <c r="AQ91"/>
      <c r="AR91"/>
    </row>
    <row r="92" spans="1:44" x14ac:dyDescent="0.25">
      <c r="A92" s="59" t="s">
        <v>41</v>
      </c>
      <c r="B92" s="72">
        <v>5</v>
      </c>
      <c r="C92" s="70">
        <f>Parameters!$D$17</f>
        <v>0.22</v>
      </c>
      <c r="D92" s="72">
        <v>3</v>
      </c>
      <c r="E92" s="70">
        <f>Parameters!$D$19</f>
        <v>0.26</v>
      </c>
      <c r="F92" s="72"/>
      <c r="G92" s="70"/>
      <c r="H92" s="72"/>
      <c r="I92" s="70"/>
      <c r="J92" s="72"/>
      <c r="K92" s="70"/>
      <c r="L92" s="72"/>
      <c r="M92" s="70"/>
      <c r="N92" s="72"/>
      <c r="O92" s="70"/>
      <c r="P92" s="69"/>
      <c r="Q92" s="68"/>
      <c r="R92" s="69"/>
      <c r="S92" s="40">
        <v>0.5</v>
      </c>
      <c r="T92" s="40"/>
      <c r="U92" s="40"/>
      <c r="V92" s="40"/>
      <c r="W92" s="91">
        <f t="shared" si="88"/>
        <v>2.0680000000000005</v>
      </c>
      <c r="X92" s="145">
        <f t="shared" si="69"/>
        <v>2.0680000000000005</v>
      </c>
      <c r="Y92" s="145">
        <f>X92*(1+X$3)</f>
        <v>2.0731700000000002</v>
      </c>
      <c r="Z92" s="145">
        <f t="shared" ref="Z92:AK92" si="91">Y92*(1+Y$3)</f>
        <v>2.0472553750000002</v>
      </c>
      <c r="AA92" s="145">
        <f t="shared" si="91"/>
        <v>2.0726413416500002</v>
      </c>
      <c r="AB92" s="145">
        <f t="shared" si="91"/>
        <v>2.2726512311192253</v>
      </c>
      <c r="AC92" s="145">
        <f t="shared" si="91"/>
        <v>2.3512849637159503</v>
      </c>
      <c r="AD92" s="145">
        <f t="shared" si="91"/>
        <v>2.4157101717217677</v>
      </c>
      <c r="AE92" s="145">
        <f t="shared" si="91"/>
        <v>2.4664400853279247</v>
      </c>
      <c r="AF92" s="145">
        <f t="shared" si="91"/>
        <v>2.5157688870344832</v>
      </c>
      <c r="AG92" s="145">
        <f t="shared" si="91"/>
        <v>2.5635684958881382</v>
      </c>
      <c r="AH92" s="145">
        <f t="shared" si="91"/>
        <v>2.6122762973100127</v>
      </c>
      <c r="AI92" s="145">
        <f t="shared" si="91"/>
        <v>2.6619095469589027</v>
      </c>
      <c r="AJ92" s="145">
        <f t="shared" si="91"/>
        <v>2.7124858283511215</v>
      </c>
      <c r="AK92" s="145">
        <f t="shared" si="91"/>
        <v>2.7640230590897925</v>
      </c>
      <c r="AL92" s="15"/>
    </row>
    <row r="93" spans="1:44" s="31" customFormat="1" x14ac:dyDescent="0.25">
      <c r="A93" s="62" t="s">
        <v>189</v>
      </c>
      <c r="B93" s="72">
        <v>5</v>
      </c>
      <c r="C93" s="70">
        <f>Parameters!$D$17</f>
        <v>0.22</v>
      </c>
      <c r="D93" s="72">
        <v>3</v>
      </c>
      <c r="E93" s="70">
        <f>Parameters!$D$19</f>
        <v>0.26</v>
      </c>
      <c r="F93" s="72"/>
      <c r="G93" s="70"/>
      <c r="H93" s="72"/>
      <c r="I93" s="70"/>
      <c r="J93" s="72"/>
      <c r="K93" s="70"/>
      <c r="L93" s="72"/>
      <c r="M93" s="70"/>
      <c r="N93" s="72"/>
      <c r="O93" s="70"/>
      <c r="P93" s="69"/>
      <c r="Q93" s="68"/>
      <c r="R93" s="69"/>
      <c r="S93" s="40">
        <v>0.5</v>
      </c>
      <c r="T93" s="40"/>
      <c r="U93" s="40"/>
      <c r="V93" s="40"/>
      <c r="W93" s="91">
        <f t="shared" si="88"/>
        <v>2.0680000000000005</v>
      </c>
      <c r="X93" s="145">
        <f t="shared" si="69"/>
        <v>2.0680000000000005</v>
      </c>
      <c r="Y93" s="145">
        <f>X93*(1+X$3)</f>
        <v>2.0731700000000002</v>
      </c>
      <c r="Z93" s="145">
        <f t="shared" ref="Z93:AK93" si="92">Y93*(1+Y$3)</f>
        <v>2.0472553750000002</v>
      </c>
      <c r="AA93" s="145">
        <f t="shared" si="92"/>
        <v>2.0726413416500002</v>
      </c>
      <c r="AB93" s="145">
        <f t="shared" si="92"/>
        <v>2.2726512311192253</v>
      </c>
      <c r="AC93" s="145">
        <f t="shared" si="92"/>
        <v>2.3512849637159503</v>
      </c>
      <c r="AD93" s="145">
        <f t="shared" si="92"/>
        <v>2.4157101717217677</v>
      </c>
      <c r="AE93" s="145">
        <f t="shared" si="92"/>
        <v>2.4664400853279247</v>
      </c>
      <c r="AF93" s="145">
        <f t="shared" si="92"/>
        <v>2.5157688870344832</v>
      </c>
      <c r="AG93" s="145">
        <f t="shared" si="92"/>
        <v>2.5635684958881382</v>
      </c>
      <c r="AH93" s="145">
        <f t="shared" si="92"/>
        <v>2.6122762973100127</v>
      </c>
      <c r="AI93" s="145">
        <f t="shared" si="92"/>
        <v>2.6619095469589027</v>
      </c>
      <c r="AJ93" s="145">
        <f t="shared" si="92"/>
        <v>2.7124858283511215</v>
      </c>
      <c r="AK93" s="145">
        <f t="shared" si="92"/>
        <v>2.7640230590897925</v>
      </c>
      <c r="AL93" s="67"/>
      <c r="AN93"/>
      <c r="AO93"/>
      <c r="AP93"/>
      <c r="AQ93"/>
      <c r="AR93"/>
    </row>
    <row r="94" spans="1:44" x14ac:dyDescent="0.25">
      <c r="A94" s="62" t="s">
        <v>116</v>
      </c>
      <c r="B94" s="72">
        <v>5</v>
      </c>
      <c r="C94" s="70">
        <f>Parameters!$D$17</f>
        <v>0.22</v>
      </c>
      <c r="D94" s="72">
        <v>3</v>
      </c>
      <c r="E94" s="70">
        <f>Parameters!$D$19</f>
        <v>0.26</v>
      </c>
      <c r="F94" s="72"/>
      <c r="G94" s="70"/>
      <c r="H94" s="72"/>
      <c r="I94" s="70"/>
      <c r="J94" s="72"/>
      <c r="K94" s="70"/>
      <c r="L94" s="72"/>
      <c r="M94" s="70"/>
      <c r="N94" s="72"/>
      <c r="O94" s="70"/>
      <c r="P94" s="69"/>
      <c r="Q94" s="68"/>
      <c r="R94" s="69"/>
      <c r="S94" s="40">
        <v>0.5</v>
      </c>
      <c r="T94" s="40"/>
      <c r="U94" s="40"/>
      <c r="V94" s="40"/>
      <c r="W94" s="91">
        <f t="shared" si="88"/>
        <v>2.0680000000000005</v>
      </c>
      <c r="X94" s="145">
        <f t="shared" si="69"/>
        <v>2.0680000000000005</v>
      </c>
      <c r="Y94" s="145">
        <f>X94*(1+X$3)</f>
        <v>2.0731700000000002</v>
      </c>
      <c r="Z94" s="145">
        <f t="shared" ref="Z94:AK94" si="93">Y94*(1+Y$3)</f>
        <v>2.0472553750000002</v>
      </c>
      <c r="AA94" s="145">
        <f t="shared" si="93"/>
        <v>2.0726413416500002</v>
      </c>
      <c r="AB94" s="145">
        <f t="shared" si="93"/>
        <v>2.2726512311192253</v>
      </c>
      <c r="AC94" s="145">
        <f t="shared" si="93"/>
        <v>2.3512849637159503</v>
      </c>
      <c r="AD94" s="145">
        <f t="shared" si="93"/>
        <v>2.4157101717217677</v>
      </c>
      <c r="AE94" s="145">
        <f t="shared" si="93"/>
        <v>2.4664400853279247</v>
      </c>
      <c r="AF94" s="145">
        <f t="shared" si="93"/>
        <v>2.5157688870344832</v>
      </c>
      <c r="AG94" s="145">
        <f t="shared" si="93"/>
        <v>2.5635684958881382</v>
      </c>
      <c r="AH94" s="145">
        <f t="shared" si="93"/>
        <v>2.6122762973100127</v>
      </c>
      <c r="AI94" s="145">
        <f t="shared" si="93"/>
        <v>2.6619095469589027</v>
      </c>
      <c r="AJ94" s="145">
        <f t="shared" si="93"/>
        <v>2.7124858283511215</v>
      </c>
      <c r="AK94" s="145">
        <f t="shared" si="93"/>
        <v>2.7640230590897925</v>
      </c>
      <c r="AL94" s="15"/>
    </row>
    <row r="95" spans="1:44" x14ac:dyDescent="0.25">
      <c r="A95" s="62" t="s">
        <v>179</v>
      </c>
      <c r="B95" s="72">
        <v>5</v>
      </c>
      <c r="C95" s="70">
        <f>Parameters!$D$17</f>
        <v>0.22</v>
      </c>
      <c r="D95" s="72">
        <v>3</v>
      </c>
      <c r="E95" s="70">
        <f>Parameters!$D$19</f>
        <v>0.26</v>
      </c>
      <c r="F95" s="72"/>
      <c r="G95" s="70"/>
      <c r="H95" s="72"/>
      <c r="I95" s="70"/>
      <c r="J95" s="72"/>
      <c r="K95" s="70"/>
      <c r="L95" s="72">
        <v>5</v>
      </c>
      <c r="M95" s="30">
        <f>Parameters!$D$27</f>
        <v>0.31</v>
      </c>
      <c r="N95" s="72">
        <v>3</v>
      </c>
      <c r="O95" s="30">
        <f>Parameters!$D$29</f>
        <v>0.31</v>
      </c>
      <c r="P95" s="69"/>
      <c r="Q95" s="68"/>
      <c r="R95" s="69"/>
      <c r="S95" s="40">
        <v>0.5</v>
      </c>
      <c r="T95" s="40"/>
      <c r="U95" s="40"/>
      <c r="V95" s="40"/>
      <c r="W95" s="91">
        <f t="shared" si="88"/>
        <v>4.7960000000000012</v>
      </c>
      <c r="X95" s="145">
        <f t="shared" si="69"/>
        <v>4.7960000000000012</v>
      </c>
      <c r="Y95" s="145">
        <f>X95*(1+X$3)</f>
        <v>4.8079900000000011</v>
      </c>
      <c r="Z95" s="145">
        <f t="shared" ref="Z95:AK95" si="94">Y95*(1+Y$3)</f>
        <v>4.7478901250000014</v>
      </c>
      <c r="AA95" s="145">
        <f t="shared" si="94"/>
        <v>4.8067639625500016</v>
      </c>
      <c r="AB95" s="145">
        <f t="shared" si="94"/>
        <v>5.2706166849360772</v>
      </c>
      <c r="AC95" s="145">
        <f t="shared" si="94"/>
        <v>5.4529800222348657</v>
      </c>
      <c r="AD95" s="145">
        <f t="shared" si="94"/>
        <v>5.6023916748441014</v>
      </c>
      <c r="AE95" s="145">
        <f t="shared" si="94"/>
        <v>5.7200419000158274</v>
      </c>
      <c r="AF95" s="145">
        <f t="shared" si="94"/>
        <v>5.8344427380161443</v>
      </c>
      <c r="AG95" s="145">
        <f t="shared" si="94"/>
        <v>5.9452971500384502</v>
      </c>
      <c r="AH95" s="145">
        <f t="shared" si="94"/>
        <v>6.0582577958891806</v>
      </c>
      <c r="AI95" s="145">
        <f t="shared" si="94"/>
        <v>6.1733646940110747</v>
      </c>
      <c r="AJ95" s="145">
        <f t="shared" si="94"/>
        <v>6.2906586231972845</v>
      </c>
      <c r="AK95" s="145">
        <f t="shared" si="94"/>
        <v>6.4101811370380322</v>
      </c>
      <c r="AL95" s="15"/>
    </row>
    <row r="96" spans="1:44" s="31" customFormat="1" x14ac:dyDescent="0.25">
      <c r="A96" s="62" t="s">
        <v>180</v>
      </c>
      <c r="B96" s="72">
        <v>5</v>
      </c>
      <c r="C96" s="70">
        <f>Parameters!$D$17</f>
        <v>0.22</v>
      </c>
      <c r="D96" s="72">
        <v>3</v>
      </c>
      <c r="E96" s="70">
        <f>Parameters!$D$19</f>
        <v>0.26</v>
      </c>
      <c r="F96" s="72"/>
      <c r="G96" s="70"/>
      <c r="H96" s="72"/>
      <c r="I96" s="70"/>
      <c r="J96" s="72"/>
      <c r="K96" s="70"/>
      <c r="L96" s="72"/>
      <c r="M96" s="70"/>
      <c r="N96" s="72"/>
      <c r="O96" s="70"/>
      <c r="P96" s="69"/>
      <c r="Q96" s="68"/>
      <c r="R96" s="69"/>
      <c r="S96" s="40">
        <v>0.5</v>
      </c>
      <c r="T96" s="40"/>
      <c r="U96" s="40"/>
      <c r="V96" s="40"/>
      <c r="W96" s="91">
        <f t="shared" si="88"/>
        <v>2.0680000000000005</v>
      </c>
      <c r="X96" s="145">
        <f t="shared" si="69"/>
        <v>2.0680000000000005</v>
      </c>
      <c r="Y96" s="145">
        <f>X96*(1+X$3)</f>
        <v>2.0731700000000002</v>
      </c>
      <c r="Z96" s="145">
        <f t="shared" ref="Z96:AK96" si="95">Y96*(1+Y$3)</f>
        <v>2.0472553750000002</v>
      </c>
      <c r="AA96" s="145">
        <f t="shared" si="95"/>
        <v>2.0726413416500002</v>
      </c>
      <c r="AB96" s="145">
        <f t="shared" si="95"/>
        <v>2.2726512311192253</v>
      </c>
      <c r="AC96" s="145">
        <f t="shared" si="95"/>
        <v>2.3512849637159503</v>
      </c>
      <c r="AD96" s="145">
        <f t="shared" si="95"/>
        <v>2.4157101717217677</v>
      </c>
      <c r="AE96" s="145">
        <f t="shared" si="95"/>
        <v>2.4664400853279247</v>
      </c>
      <c r="AF96" s="145">
        <f t="shared" si="95"/>
        <v>2.5157688870344832</v>
      </c>
      <c r="AG96" s="145">
        <f t="shared" si="95"/>
        <v>2.5635684958881382</v>
      </c>
      <c r="AH96" s="145">
        <f t="shared" si="95"/>
        <v>2.6122762973100127</v>
      </c>
      <c r="AI96" s="145">
        <f t="shared" si="95"/>
        <v>2.6619095469589027</v>
      </c>
      <c r="AJ96" s="145">
        <f t="shared" si="95"/>
        <v>2.7124858283511215</v>
      </c>
      <c r="AK96" s="145">
        <f t="shared" si="95"/>
        <v>2.7640230590897925</v>
      </c>
      <c r="AL96" s="67"/>
      <c r="AN96"/>
      <c r="AO96"/>
      <c r="AP96"/>
      <c r="AQ96"/>
      <c r="AR96"/>
    </row>
    <row r="97" spans="1:44" s="31" customFormat="1" x14ac:dyDescent="0.25">
      <c r="A97" s="62" t="s">
        <v>181</v>
      </c>
      <c r="B97" s="72">
        <v>5</v>
      </c>
      <c r="C97" s="70">
        <f>Parameters!$D$17</f>
        <v>0.22</v>
      </c>
      <c r="D97" s="72">
        <v>3</v>
      </c>
      <c r="E97" s="70">
        <f>Parameters!$D$19</f>
        <v>0.26</v>
      </c>
      <c r="F97" s="72"/>
      <c r="G97" s="70"/>
      <c r="H97" s="72"/>
      <c r="I97" s="70"/>
      <c r="J97" s="72"/>
      <c r="K97" s="70"/>
      <c r="L97" s="72"/>
      <c r="M97" s="70"/>
      <c r="N97" s="72"/>
      <c r="O97" s="70"/>
      <c r="P97" s="69"/>
      <c r="Q97" s="68"/>
      <c r="R97" s="69"/>
      <c r="S97" s="40">
        <v>0.5</v>
      </c>
      <c r="T97" s="40"/>
      <c r="U97" s="40"/>
      <c r="V97" s="40"/>
      <c r="W97" s="91">
        <f t="shared" si="88"/>
        <v>2.0680000000000005</v>
      </c>
      <c r="X97" s="145">
        <f t="shared" si="69"/>
        <v>2.0680000000000005</v>
      </c>
      <c r="Y97" s="145">
        <f>X97*(1+X$3)</f>
        <v>2.0731700000000002</v>
      </c>
      <c r="Z97" s="145">
        <f t="shared" ref="Z97:AK97" si="96">Y97*(1+Y$3)</f>
        <v>2.0472553750000002</v>
      </c>
      <c r="AA97" s="145">
        <f t="shared" si="96"/>
        <v>2.0726413416500002</v>
      </c>
      <c r="AB97" s="145">
        <f t="shared" si="96"/>
        <v>2.2726512311192253</v>
      </c>
      <c r="AC97" s="145">
        <f t="shared" si="96"/>
        <v>2.3512849637159503</v>
      </c>
      <c r="AD97" s="145">
        <f t="shared" si="96"/>
        <v>2.4157101717217677</v>
      </c>
      <c r="AE97" s="145">
        <f t="shared" si="96"/>
        <v>2.4664400853279247</v>
      </c>
      <c r="AF97" s="145">
        <f t="shared" si="96"/>
        <v>2.5157688870344832</v>
      </c>
      <c r="AG97" s="145">
        <f t="shared" si="96"/>
        <v>2.5635684958881382</v>
      </c>
      <c r="AH97" s="145">
        <f t="shared" si="96"/>
        <v>2.6122762973100127</v>
      </c>
      <c r="AI97" s="145">
        <f t="shared" si="96"/>
        <v>2.6619095469589027</v>
      </c>
      <c r="AJ97" s="145">
        <f t="shared" si="96"/>
        <v>2.7124858283511215</v>
      </c>
      <c r="AK97" s="145">
        <f t="shared" si="96"/>
        <v>2.7640230590897925</v>
      </c>
      <c r="AL97" s="67"/>
      <c r="AN97"/>
      <c r="AO97"/>
      <c r="AP97"/>
      <c r="AQ97"/>
      <c r="AR97"/>
    </row>
    <row r="98" spans="1:44" x14ac:dyDescent="0.25">
      <c r="A98" s="62" t="s">
        <v>195</v>
      </c>
      <c r="B98" s="72"/>
      <c r="C98" s="70"/>
      <c r="D98" s="72"/>
      <c r="E98" s="70"/>
      <c r="F98" s="72"/>
      <c r="G98" s="70"/>
      <c r="H98" s="72"/>
      <c r="I98" s="70"/>
      <c r="J98" s="72"/>
      <c r="K98" s="70"/>
      <c r="L98" s="72"/>
      <c r="M98" s="70"/>
      <c r="N98" s="72"/>
      <c r="O98" s="70"/>
      <c r="P98" s="69"/>
      <c r="Q98" s="68"/>
      <c r="R98" s="69"/>
      <c r="S98" s="40"/>
      <c r="T98" s="40"/>
      <c r="U98" s="40"/>
      <c r="V98" s="40"/>
      <c r="W98" s="30">
        <f>W90*0.5</f>
        <v>24.913166666666672</v>
      </c>
      <c r="X98" s="145">
        <f t="shared" si="69"/>
        <v>24.913166666666672</v>
      </c>
      <c r="Y98" s="145">
        <f>X98*(1+X$3)</f>
        <v>24.975449583333337</v>
      </c>
      <c r="Z98" s="145">
        <f t="shared" ref="Z98:AK98" si="97">Y98*(1+Y$3)</f>
        <v>24.663256463541671</v>
      </c>
      <c r="AA98" s="145">
        <f t="shared" si="97"/>
        <v>24.969080843689586</v>
      </c>
      <c r="AB98" s="145">
        <f t="shared" si="97"/>
        <v>27.37859714510563</v>
      </c>
      <c r="AC98" s="145">
        <f t="shared" si="97"/>
        <v>28.325896606326285</v>
      </c>
      <c r="AD98" s="145">
        <f t="shared" si="97"/>
        <v>29.102026173339627</v>
      </c>
      <c r="AE98" s="145">
        <f t="shared" si="97"/>
        <v>29.713168722979756</v>
      </c>
      <c r="AF98" s="145">
        <f t="shared" si="97"/>
        <v>30.307432097439353</v>
      </c>
      <c r="AG98" s="145">
        <f t="shared" si="97"/>
        <v>30.883273307290697</v>
      </c>
      <c r="AH98" s="145">
        <f t="shared" si="97"/>
        <v>31.470055500129217</v>
      </c>
      <c r="AI98" s="145">
        <f t="shared" si="97"/>
        <v>32.067986554631666</v>
      </c>
      <c r="AJ98" s="145">
        <f t="shared" si="97"/>
        <v>32.677278299169664</v>
      </c>
      <c r="AK98" s="145">
        <f t="shared" si="97"/>
        <v>33.298146586853882</v>
      </c>
      <c r="AL98" s="15"/>
    </row>
    <row r="99" spans="1:44" x14ac:dyDescent="0.25">
      <c r="A99" s="62" t="s">
        <v>196</v>
      </c>
      <c r="B99" s="72"/>
      <c r="C99" s="70"/>
      <c r="D99" s="72"/>
      <c r="E99" s="70"/>
      <c r="F99" s="72"/>
      <c r="G99" s="70"/>
      <c r="H99" s="72"/>
      <c r="I99" s="70"/>
      <c r="J99" s="72"/>
      <c r="K99" s="70"/>
      <c r="L99" s="72"/>
      <c r="M99" s="70"/>
      <c r="N99" s="72"/>
      <c r="O99" s="70"/>
      <c r="P99" s="69"/>
      <c r="Q99" s="68"/>
      <c r="R99" s="69"/>
      <c r="S99" s="40"/>
      <c r="T99" s="40"/>
      <c r="U99" s="40"/>
      <c r="V99" s="40"/>
      <c r="W99" s="30">
        <f>W98+W104</f>
        <v>45.098166666666671</v>
      </c>
      <c r="X99" s="145">
        <f t="shared" si="69"/>
        <v>45.098166666666671</v>
      </c>
      <c r="Y99" s="145">
        <f>X99*(1+X$3)</f>
        <v>45.210912083333334</v>
      </c>
      <c r="Z99" s="145">
        <f t="shared" ref="Z99:AK99" si="98">Y99*(1+Y$3)</f>
        <v>44.645775682291671</v>
      </c>
      <c r="AA99" s="145">
        <f t="shared" si="98"/>
        <v>45.199383300752089</v>
      </c>
      <c r="AB99" s="145">
        <f t="shared" si="98"/>
        <v>49.561123789274667</v>
      </c>
      <c r="AC99" s="145">
        <f t="shared" si="98"/>
        <v>51.275938672383568</v>
      </c>
      <c r="AD99" s="145">
        <f t="shared" si="98"/>
        <v>52.680899392006879</v>
      </c>
      <c r="AE99" s="145">
        <f t="shared" si="98"/>
        <v>53.787198279239021</v>
      </c>
      <c r="AF99" s="145">
        <f t="shared" si="98"/>
        <v>54.862942244823806</v>
      </c>
      <c r="AG99" s="145">
        <f t="shared" si="98"/>
        <v>55.905338147475454</v>
      </c>
      <c r="AH99" s="145">
        <f t="shared" si="98"/>
        <v>56.967539572277481</v>
      </c>
      <c r="AI99" s="145">
        <f t="shared" si="98"/>
        <v>58.049922824150748</v>
      </c>
      <c r="AJ99" s="145">
        <f t="shared" si="98"/>
        <v>59.152871357809609</v>
      </c>
      <c r="AK99" s="145">
        <f t="shared" si="98"/>
        <v>60.276775913607985</v>
      </c>
      <c r="AL99" s="15"/>
    </row>
    <row r="100" spans="1:44" x14ac:dyDescent="0.25">
      <c r="A100" s="62" t="s">
        <v>173</v>
      </c>
      <c r="B100" s="72"/>
      <c r="C100" s="70"/>
      <c r="D100" s="72">
        <v>5</v>
      </c>
      <c r="E100" s="70">
        <f>Parameters!$D$19</f>
        <v>0.26</v>
      </c>
      <c r="F100" s="72"/>
      <c r="G100" s="70"/>
      <c r="H100" s="72">
        <v>50</v>
      </c>
      <c r="I100" s="70">
        <f>Parameters!$D$23</f>
        <v>0.31</v>
      </c>
      <c r="J100" s="72"/>
      <c r="K100" s="70"/>
      <c r="L100" s="72"/>
      <c r="M100" s="70"/>
      <c r="N100" s="72">
        <v>5</v>
      </c>
      <c r="O100" s="30">
        <f>Parameters!$D$29</f>
        <v>0.31</v>
      </c>
      <c r="P100" s="70"/>
      <c r="Q100" s="72">
        <v>180</v>
      </c>
      <c r="R100" s="70">
        <f>Parameters!$D$32</f>
        <v>0.31</v>
      </c>
      <c r="S100" s="40"/>
      <c r="T100" s="40"/>
      <c r="U100" s="40"/>
      <c r="V100" s="40"/>
      <c r="W100" s="91">
        <f>IF((B100*C100+D100*E100+F100*G100+H100*I100+J100*K100+L100*M100+N100*O100+P100+Q100*R100)=0,"",
                          ((B100*C100+D100*E100+F100*G100+H100*I100+J100*K100+L100*M100+N100*O100)*IF(U100&gt;0,U100,1)+P100+IF(Q100=0,1,Q100)*R100)*(1+Overhead_Common)*IF(V100&gt;0,V100,1))</f>
        <v>81.565000000000012</v>
      </c>
      <c r="X100" s="145">
        <f t="shared" si="69"/>
        <v>81.565000000000012</v>
      </c>
      <c r="Y100" s="145">
        <f>X100*(1+X$3)</f>
        <v>81.768912500000013</v>
      </c>
      <c r="Z100" s="145">
        <f t="shared" ref="Z100:AK100" si="99">Y100*(1+Y$3)</f>
        <v>80.746801093750022</v>
      </c>
      <c r="AA100" s="145">
        <f t="shared" si="99"/>
        <v>81.748061427312521</v>
      </c>
      <c r="AB100" s="145">
        <f t="shared" si="99"/>
        <v>89.636749355048181</v>
      </c>
      <c r="AC100" s="145">
        <f t="shared" si="99"/>
        <v>92.738180882732848</v>
      </c>
      <c r="AD100" s="145">
        <f t="shared" si="99"/>
        <v>95.279207038919736</v>
      </c>
      <c r="AE100" s="145">
        <f t="shared" si="99"/>
        <v>97.280070386737037</v>
      </c>
      <c r="AF100" s="145">
        <f t="shared" si="99"/>
        <v>99.225671794471779</v>
      </c>
      <c r="AG100" s="145">
        <f t="shared" si="99"/>
        <v>101.11095955856673</v>
      </c>
      <c r="AH100" s="145">
        <f t="shared" si="99"/>
        <v>103.0320677901795</v>
      </c>
      <c r="AI100" s="145">
        <f t="shared" si="99"/>
        <v>104.9896770781929</v>
      </c>
      <c r="AJ100" s="145">
        <f t="shared" si="99"/>
        <v>106.98448094267856</v>
      </c>
      <c r="AK100" s="145">
        <f t="shared" si="99"/>
        <v>109.01718608058944</v>
      </c>
      <c r="AL100" s="15"/>
    </row>
    <row r="101" spans="1:44" x14ac:dyDescent="0.25">
      <c r="A101" s="62" t="s">
        <v>197</v>
      </c>
      <c r="B101" s="26"/>
      <c r="C101" s="11"/>
      <c r="D101" s="26"/>
      <c r="E101" s="11"/>
      <c r="F101" s="26"/>
      <c r="G101" s="11"/>
      <c r="H101" s="26"/>
      <c r="I101" s="11"/>
      <c r="J101" s="26"/>
      <c r="K101" s="11"/>
      <c r="L101" s="26"/>
      <c r="M101" s="11"/>
      <c r="N101" s="26"/>
      <c r="O101" s="11"/>
      <c r="P101" s="11"/>
      <c r="Q101" s="26"/>
      <c r="R101" s="11"/>
      <c r="S101" s="44"/>
      <c r="T101" s="44"/>
      <c r="U101" s="44"/>
      <c r="V101" s="44"/>
      <c r="W101" s="9">
        <f>W100+W90</f>
        <v>131.39133333333336</v>
      </c>
      <c r="X101" s="143">
        <f t="shared" si="69"/>
        <v>131.39133333333336</v>
      </c>
      <c r="Y101" s="143">
        <f>X101*(1+X$3)</f>
        <v>131.71981166666669</v>
      </c>
      <c r="Z101" s="143">
        <f t="shared" ref="Z101:AK101" si="100">Y101*(1+Y$3)</f>
        <v>130.07331402083335</v>
      </c>
      <c r="AA101" s="143">
        <f t="shared" si="100"/>
        <v>131.68622311469167</v>
      </c>
      <c r="AB101" s="143">
        <f t="shared" si="100"/>
        <v>144.39394364525941</v>
      </c>
      <c r="AC101" s="143">
        <f t="shared" si="100"/>
        <v>149.38997409538538</v>
      </c>
      <c r="AD101" s="143">
        <f t="shared" si="100"/>
        <v>153.48325938559896</v>
      </c>
      <c r="AE101" s="143">
        <f t="shared" si="100"/>
        <v>156.70640783269653</v>
      </c>
      <c r="AF101" s="143">
        <f t="shared" si="100"/>
        <v>159.84053598935046</v>
      </c>
      <c r="AG101" s="143">
        <f t="shared" si="100"/>
        <v>162.87750617314811</v>
      </c>
      <c r="AH101" s="143">
        <f t="shared" si="100"/>
        <v>165.97217879043791</v>
      </c>
      <c r="AI101" s="143">
        <f t="shared" si="100"/>
        <v>169.12565018745622</v>
      </c>
      <c r="AJ101" s="143">
        <f t="shared" si="100"/>
        <v>172.33903754101786</v>
      </c>
      <c r="AK101" s="143">
        <f t="shared" si="100"/>
        <v>175.61347925429718</v>
      </c>
      <c r="AL101" s="15"/>
    </row>
    <row r="102" spans="1:44" x14ac:dyDescent="0.25">
      <c r="A102" s="63" t="s">
        <v>117</v>
      </c>
      <c r="B102" s="26">
        <v>5</v>
      </c>
      <c r="C102" s="11">
        <f>Parameters!$D$17</f>
        <v>0.22</v>
      </c>
      <c r="D102" s="26">
        <v>15</v>
      </c>
      <c r="E102" s="11">
        <f>Parameters!$D$19</f>
        <v>0.26</v>
      </c>
      <c r="F102" s="26"/>
      <c r="G102" s="11"/>
      <c r="H102" s="26">
        <v>50</v>
      </c>
      <c r="I102" s="11">
        <f>Parameters!$D$23</f>
        <v>0.31</v>
      </c>
      <c r="J102" s="26"/>
      <c r="K102" s="11"/>
      <c r="L102" s="26">
        <v>10</v>
      </c>
      <c r="M102" s="9">
        <f>Parameters!$D$27</f>
        <v>0.31</v>
      </c>
      <c r="N102" s="26">
        <v>5</v>
      </c>
      <c r="O102" s="9">
        <f>Parameters!$D$29</f>
        <v>0.31</v>
      </c>
      <c r="P102" s="13"/>
      <c r="Q102" s="29"/>
      <c r="R102" s="13"/>
      <c r="S102" s="33"/>
      <c r="T102" s="33"/>
      <c r="U102" s="33"/>
      <c r="V102" s="33"/>
      <c r="W102" s="91">
        <f t="shared" ref="W102:W107" si="101">IF((B102*C102+D102*E102+F102*G102+H102*I102+J102*K102+L102*M102+N102*O102+P102+Q102*R102)=0,"",
                          ((B102*C102+D102*E102+F102*G102+H102*I102+J102*K102+L102*M102+N102*O102)*IF(U102&gt;0,U102,1)+P102+IF(Q102=0,1,Q102)*R102)*(1+Overhead_Common)*IF(V102&gt;0,V102,1))</f>
        <v>27.665000000000006</v>
      </c>
      <c r="X102" s="143">
        <f t="shared" si="69"/>
        <v>27.665000000000006</v>
      </c>
      <c r="Y102" s="143">
        <f>X102*(1+X$3)</f>
        <v>27.734162500000004</v>
      </c>
      <c r="Z102" s="143">
        <f t="shared" ref="Z102:AK102" si="102">Y102*(1+Y$3)</f>
        <v>27.387485468750004</v>
      </c>
      <c r="AA102" s="143">
        <f t="shared" si="102"/>
        <v>27.727090288562504</v>
      </c>
      <c r="AB102" s="143">
        <f t="shared" si="102"/>
        <v>30.402754501408786</v>
      </c>
      <c r="AC102" s="143">
        <f t="shared" si="102"/>
        <v>31.454689807157528</v>
      </c>
      <c r="AD102" s="143">
        <f t="shared" si="102"/>
        <v>32.316548307873646</v>
      </c>
      <c r="AE102" s="143">
        <f t="shared" si="102"/>
        <v>32.995195822338992</v>
      </c>
      <c r="AF102" s="143">
        <f t="shared" si="102"/>
        <v>33.655099738785772</v>
      </c>
      <c r="AG102" s="143">
        <f t="shared" si="102"/>
        <v>34.294546633822698</v>
      </c>
      <c r="AH102" s="143">
        <f t="shared" si="102"/>
        <v>34.946143019865325</v>
      </c>
      <c r="AI102" s="143">
        <f t="shared" si="102"/>
        <v>35.610119737242762</v>
      </c>
      <c r="AJ102" s="143">
        <f t="shared" si="102"/>
        <v>36.286712012250369</v>
      </c>
      <c r="AK102" s="143">
        <f t="shared" si="102"/>
        <v>36.976159540483124</v>
      </c>
      <c r="AL102" s="15"/>
    </row>
    <row r="103" spans="1:44" x14ac:dyDescent="0.25">
      <c r="A103" s="63" t="s">
        <v>118</v>
      </c>
      <c r="B103" s="26">
        <v>5</v>
      </c>
      <c r="C103" s="11">
        <f>Parameters!$D$17</f>
        <v>0.22</v>
      </c>
      <c r="D103" s="26">
        <v>15</v>
      </c>
      <c r="E103" s="11">
        <f>Parameters!$D$19</f>
        <v>0.26</v>
      </c>
      <c r="F103" s="26"/>
      <c r="G103" s="11"/>
      <c r="H103" s="26">
        <v>50</v>
      </c>
      <c r="I103" s="11">
        <f>Parameters!$D$23</f>
        <v>0.31</v>
      </c>
      <c r="J103" s="26"/>
      <c r="K103" s="11"/>
      <c r="L103" s="26">
        <v>10</v>
      </c>
      <c r="M103" s="9">
        <f>Parameters!$D$27</f>
        <v>0.31</v>
      </c>
      <c r="N103" s="26">
        <v>5</v>
      </c>
      <c r="O103" s="9">
        <f>Parameters!$D$29</f>
        <v>0.31</v>
      </c>
      <c r="P103" s="13"/>
      <c r="Q103" s="29"/>
      <c r="R103" s="13"/>
      <c r="S103" s="33"/>
      <c r="T103" s="33"/>
      <c r="U103" s="33"/>
      <c r="V103" s="33"/>
      <c r="W103" s="91">
        <f t="shared" si="101"/>
        <v>27.665000000000006</v>
      </c>
      <c r="X103" s="143">
        <f t="shared" si="69"/>
        <v>27.665000000000006</v>
      </c>
      <c r="Y103" s="143">
        <f>X103*(1+X$3)</f>
        <v>27.734162500000004</v>
      </c>
      <c r="Z103" s="143">
        <f t="shared" ref="Z103:AK103" si="103">Y103*(1+Y$3)</f>
        <v>27.387485468750004</v>
      </c>
      <c r="AA103" s="143">
        <f t="shared" si="103"/>
        <v>27.727090288562504</v>
      </c>
      <c r="AB103" s="143">
        <f t="shared" si="103"/>
        <v>30.402754501408786</v>
      </c>
      <c r="AC103" s="143">
        <f t="shared" si="103"/>
        <v>31.454689807157528</v>
      </c>
      <c r="AD103" s="143">
        <f t="shared" si="103"/>
        <v>32.316548307873646</v>
      </c>
      <c r="AE103" s="143">
        <f t="shared" si="103"/>
        <v>32.995195822338992</v>
      </c>
      <c r="AF103" s="143">
        <f t="shared" si="103"/>
        <v>33.655099738785772</v>
      </c>
      <c r="AG103" s="143">
        <f t="shared" si="103"/>
        <v>34.294546633822698</v>
      </c>
      <c r="AH103" s="143">
        <f t="shared" si="103"/>
        <v>34.946143019865325</v>
      </c>
      <c r="AI103" s="143">
        <f t="shared" si="103"/>
        <v>35.610119737242762</v>
      </c>
      <c r="AJ103" s="143">
        <f t="shared" si="103"/>
        <v>36.286712012250369</v>
      </c>
      <c r="AK103" s="143">
        <f t="shared" si="103"/>
        <v>36.976159540483124</v>
      </c>
      <c r="AL103" s="15"/>
    </row>
    <row r="104" spans="1:44" x14ac:dyDescent="0.25">
      <c r="A104" s="63" t="s">
        <v>174</v>
      </c>
      <c r="B104" s="29"/>
      <c r="C104" s="13"/>
      <c r="D104" s="26">
        <v>5</v>
      </c>
      <c r="E104" s="11">
        <f>Parameters!$D$19</f>
        <v>0.26</v>
      </c>
      <c r="F104" s="29"/>
      <c r="G104" s="13"/>
      <c r="H104" s="26">
        <v>50</v>
      </c>
      <c r="I104" s="11">
        <f>Parameters!$D$23</f>
        <v>0.31</v>
      </c>
      <c r="J104" s="29"/>
      <c r="K104" s="13"/>
      <c r="L104" s="29"/>
      <c r="M104" s="13"/>
      <c r="N104" s="26">
        <v>5</v>
      </c>
      <c r="O104" s="9">
        <f>Parameters!$D$29</f>
        <v>0.31</v>
      </c>
      <c r="P104" s="13"/>
      <c r="Q104" s="29"/>
      <c r="R104" s="13"/>
      <c r="S104" s="33"/>
      <c r="T104" s="33"/>
      <c r="U104" s="33"/>
      <c r="V104" s="33"/>
      <c r="W104" s="91">
        <f t="shared" si="101"/>
        <v>20.185000000000002</v>
      </c>
      <c r="X104" s="143">
        <f t="shared" si="69"/>
        <v>20.185000000000002</v>
      </c>
      <c r="Y104" s="143">
        <f>X104*(1+X$3)</f>
        <v>20.235462500000001</v>
      </c>
      <c r="Z104" s="143">
        <f t="shared" ref="Z104:AK104" si="104">Y104*(1+Y$3)</f>
        <v>19.982519218750003</v>
      </c>
      <c r="AA104" s="143">
        <f t="shared" si="104"/>
        <v>20.230302457062503</v>
      </c>
      <c r="AB104" s="143">
        <f t="shared" si="104"/>
        <v>22.182526644169034</v>
      </c>
      <c r="AC104" s="143">
        <f t="shared" si="104"/>
        <v>22.950042066057282</v>
      </c>
      <c r="AD104" s="143">
        <f t="shared" si="104"/>
        <v>23.578873218667255</v>
      </c>
      <c r="AE104" s="143">
        <f t="shared" si="104"/>
        <v>24.074029556259266</v>
      </c>
      <c r="AF104" s="143">
        <f t="shared" si="104"/>
        <v>24.555510147384453</v>
      </c>
      <c r="AG104" s="143">
        <f t="shared" si="104"/>
        <v>25.022064840184754</v>
      </c>
      <c r="AH104" s="143">
        <f t="shared" si="104"/>
        <v>25.497484072148261</v>
      </c>
      <c r="AI104" s="143">
        <f t="shared" si="104"/>
        <v>25.981936269519075</v>
      </c>
      <c r="AJ104" s="143">
        <f t="shared" si="104"/>
        <v>26.475593058639934</v>
      </c>
      <c r="AK104" s="143">
        <f t="shared" si="104"/>
        <v>26.978629326754088</v>
      </c>
      <c r="AL104" s="15"/>
    </row>
    <row r="105" spans="1:44" x14ac:dyDescent="0.25">
      <c r="A105" s="63" t="s">
        <v>175</v>
      </c>
      <c r="B105" s="29"/>
      <c r="C105" s="13"/>
      <c r="D105" s="26">
        <v>5</v>
      </c>
      <c r="E105" s="11">
        <f>Parameters!$D$19</f>
        <v>0.26</v>
      </c>
      <c r="F105" s="29"/>
      <c r="G105" s="13"/>
      <c r="H105" s="26">
        <v>50</v>
      </c>
      <c r="I105" s="11">
        <f>Parameters!$D$23</f>
        <v>0.31</v>
      </c>
      <c r="J105" s="29"/>
      <c r="K105" s="13"/>
      <c r="L105" s="29"/>
      <c r="M105" s="13"/>
      <c r="N105" s="26">
        <v>5</v>
      </c>
      <c r="O105" s="9">
        <f>Parameters!$D$29</f>
        <v>0.31</v>
      </c>
      <c r="P105" s="13"/>
      <c r="Q105" s="29"/>
      <c r="R105" s="13"/>
      <c r="S105" s="33"/>
      <c r="T105" s="33"/>
      <c r="U105" s="33"/>
      <c r="V105" s="33"/>
      <c r="W105" s="91">
        <f t="shared" si="101"/>
        <v>20.185000000000002</v>
      </c>
      <c r="X105" s="143">
        <f t="shared" si="69"/>
        <v>20.185000000000002</v>
      </c>
      <c r="Y105" s="143">
        <f>X105*(1+X$3)</f>
        <v>20.235462500000001</v>
      </c>
      <c r="Z105" s="143">
        <f t="shared" ref="Z105:AK105" si="105">Y105*(1+Y$3)</f>
        <v>19.982519218750003</v>
      </c>
      <c r="AA105" s="143">
        <f t="shared" si="105"/>
        <v>20.230302457062503</v>
      </c>
      <c r="AB105" s="143">
        <f t="shared" si="105"/>
        <v>22.182526644169034</v>
      </c>
      <c r="AC105" s="143">
        <f t="shared" si="105"/>
        <v>22.950042066057282</v>
      </c>
      <c r="AD105" s="143">
        <f t="shared" si="105"/>
        <v>23.578873218667255</v>
      </c>
      <c r="AE105" s="143">
        <f t="shared" si="105"/>
        <v>24.074029556259266</v>
      </c>
      <c r="AF105" s="143">
        <f t="shared" si="105"/>
        <v>24.555510147384453</v>
      </c>
      <c r="AG105" s="143">
        <f t="shared" si="105"/>
        <v>25.022064840184754</v>
      </c>
      <c r="AH105" s="143">
        <f t="shared" si="105"/>
        <v>25.497484072148261</v>
      </c>
      <c r="AI105" s="143">
        <f t="shared" si="105"/>
        <v>25.981936269519075</v>
      </c>
      <c r="AJ105" s="143">
        <f t="shared" si="105"/>
        <v>26.475593058639934</v>
      </c>
      <c r="AK105" s="143">
        <f t="shared" si="105"/>
        <v>26.978629326754088</v>
      </c>
      <c r="AL105" s="15"/>
    </row>
    <row r="106" spans="1:44" x14ac:dyDescent="0.25">
      <c r="A106" s="63" t="s">
        <v>119</v>
      </c>
      <c r="B106" s="26">
        <v>5</v>
      </c>
      <c r="C106" s="11">
        <f>Parameters!$D$17</f>
        <v>0.22</v>
      </c>
      <c r="D106" s="26">
        <v>10</v>
      </c>
      <c r="E106" s="11">
        <f>Parameters!$D$19</f>
        <v>0.26</v>
      </c>
      <c r="F106" s="26"/>
      <c r="G106" s="11"/>
      <c r="H106" s="26">
        <v>50</v>
      </c>
      <c r="I106" s="11">
        <f>Parameters!$D$23</f>
        <v>0.31</v>
      </c>
      <c r="J106" s="26"/>
      <c r="K106" s="11"/>
      <c r="L106" s="26">
        <v>10</v>
      </c>
      <c r="M106" s="9">
        <f>Parameters!$D$27</f>
        <v>0.31</v>
      </c>
      <c r="N106" s="26">
        <v>10</v>
      </c>
      <c r="O106" s="9">
        <f>Parameters!$D$29</f>
        <v>0.31</v>
      </c>
      <c r="P106" s="13"/>
      <c r="Q106" s="29"/>
      <c r="R106" s="13"/>
      <c r="S106" s="33"/>
      <c r="T106" s="33"/>
      <c r="U106" s="33"/>
      <c r="V106" s="33"/>
      <c r="W106" s="91">
        <f t="shared" si="101"/>
        <v>27.940000000000005</v>
      </c>
      <c r="X106" s="143">
        <f t="shared" si="69"/>
        <v>27.940000000000005</v>
      </c>
      <c r="Y106" s="143">
        <f>X106*(1+X$3)</f>
        <v>28.009850000000004</v>
      </c>
      <c r="Z106" s="143">
        <f t="shared" ref="Z106:AK106" si="106">Y106*(1+Y$3)</f>
        <v>27.659726875000004</v>
      </c>
      <c r="AA106" s="143">
        <f t="shared" si="106"/>
        <v>28.002707488250003</v>
      </c>
      <c r="AB106" s="143">
        <f t="shared" si="106"/>
        <v>30.70496876086613</v>
      </c>
      <c r="AC106" s="143">
        <f t="shared" si="106"/>
        <v>31.767360679992098</v>
      </c>
      <c r="AD106" s="143">
        <f t="shared" si="106"/>
        <v>32.637786362623885</v>
      </c>
      <c r="AE106" s="143">
        <f t="shared" si="106"/>
        <v>33.323179876238981</v>
      </c>
      <c r="AF106" s="143">
        <f t="shared" si="106"/>
        <v>33.989643473763763</v>
      </c>
      <c r="AG106" s="143">
        <f t="shared" si="106"/>
        <v>34.635446699765275</v>
      </c>
      <c r="AH106" s="143">
        <f t="shared" si="106"/>
        <v>35.293520187060814</v>
      </c>
      <c r="AI106" s="143">
        <f t="shared" si="106"/>
        <v>35.964097070614969</v>
      </c>
      <c r="AJ106" s="143">
        <f t="shared" si="106"/>
        <v>36.647414914956649</v>
      </c>
      <c r="AK106" s="143">
        <f t="shared" si="106"/>
        <v>37.343715798340824</v>
      </c>
      <c r="AL106" s="15"/>
    </row>
    <row r="107" spans="1:44" x14ac:dyDescent="0.25">
      <c r="A107" s="63" t="s">
        <v>120</v>
      </c>
      <c r="B107" s="26">
        <v>5</v>
      </c>
      <c r="C107" s="11">
        <f>Parameters!$D$17</f>
        <v>0.22</v>
      </c>
      <c r="D107" s="26">
        <v>7.5</v>
      </c>
      <c r="E107" s="11">
        <f>Parameters!$D$19</f>
        <v>0.26</v>
      </c>
      <c r="F107" s="26"/>
      <c r="G107" s="11"/>
      <c r="H107" s="26"/>
      <c r="I107" s="11"/>
      <c r="J107" s="26">
        <v>5</v>
      </c>
      <c r="K107" s="11">
        <f>Parameters!$D$25</f>
        <v>0.31</v>
      </c>
      <c r="L107" s="26">
        <v>4</v>
      </c>
      <c r="M107" s="9">
        <f>Parameters!$D$27</f>
        <v>0.31</v>
      </c>
      <c r="N107" s="26">
        <v>7</v>
      </c>
      <c r="O107" s="9">
        <f>Parameters!$D$29</f>
        <v>0.31</v>
      </c>
      <c r="P107" s="13"/>
      <c r="Q107" s="29"/>
      <c r="R107" s="13"/>
      <c r="S107" s="33"/>
      <c r="T107" s="33"/>
      <c r="U107" s="33"/>
      <c r="V107" s="33"/>
      <c r="W107" s="91">
        <f t="shared" si="101"/>
        <v>8.8110000000000017</v>
      </c>
      <c r="X107" s="143">
        <f t="shared" si="69"/>
        <v>8.8110000000000017</v>
      </c>
      <c r="Y107" s="143">
        <f>X107*(1+X$3)</f>
        <v>8.8330275000000018</v>
      </c>
      <c r="Z107" s="143">
        <f t="shared" ref="Z107:AK107" si="107">Y107*(1+Y$3)</f>
        <v>8.722614656250002</v>
      </c>
      <c r="AA107" s="143">
        <f t="shared" si="107"/>
        <v>8.8307750779875018</v>
      </c>
      <c r="AB107" s="143">
        <f t="shared" si="107"/>
        <v>9.6829448730132963</v>
      </c>
      <c r="AC107" s="143">
        <f t="shared" si="107"/>
        <v>10.017974765619556</v>
      </c>
      <c r="AD107" s="143">
        <f t="shared" si="107"/>
        <v>10.292467274197532</v>
      </c>
      <c r="AE107" s="143">
        <f t="shared" si="107"/>
        <v>10.50860908695568</v>
      </c>
      <c r="AF107" s="143">
        <f t="shared" si="107"/>
        <v>10.718781268694794</v>
      </c>
      <c r="AG107" s="143">
        <f t="shared" si="107"/>
        <v>10.922438112799995</v>
      </c>
      <c r="AH107" s="143">
        <f t="shared" si="107"/>
        <v>11.129964436943194</v>
      </c>
      <c r="AI107" s="143">
        <f t="shared" si="107"/>
        <v>11.341433761245113</v>
      </c>
      <c r="AJ107" s="143">
        <f t="shared" si="107"/>
        <v>11.556921002708769</v>
      </c>
      <c r="AK107" s="143">
        <f t="shared" si="107"/>
        <v>11.776502501760234</v>
      </c>
      <c r="AL107" s="15"/>
    </row>
    <row r="108" spans="1:44" x14ac:dyDescent="0.25">
      <c r="A108" s="55" t="s">
        <v>185</v>
      </c>
      <c r="B108" s="114"/>
      <c r="C108" s="90"/>
      <c r="D108" s="114"/>
      <c r="E108" s="90"/>
      <c r="F108" s="114"/>
      <c r="G108" s="90"/>
      <c r="H108" s="114"/>
      <c r="I108" s="90"/>
      <c r="J108" s="114"/>
      <c r="K108" s="90"/>
      <c r="L108" s="114"/>
      <c r="M108" s="90"/>
      <c r="N108" s="114"/>
      <c r="O108" s="90"/>
      <c r="P108" s="90"/>
      <c r="Q108" s="89"/>
      <c r="R108" s="89"/>
      <c r="S108" s="90"/>
      <c r="T108" s="89"/>
      <c r="U108" s="89"/>
      <c r="V108" s="89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15"/>
    </row>
    <row r="109" spans="1:44" x14ac:dyDescent="0.25">
      <c r="A109" s="61" t="s">
        <v>186</v>
      </c>
      <c r="B109" s="29"/>
      <c r="C109" s="13"/>
      <c r="D109" s="29">
        <v>60</v>
      </c>
      <c r="E109" s="11">
        <f>Parameters!$D$19</f>
        <v>0.26</v>
      </c>
      <c r="F109" s="29">
        <v>1800</v>
      </c>
      <c r="G109" s="13">
        <f>Parameters!$D$21</f>
        <v>0.22</v>
      </c>
      <c r="H109" s="29">
        <v>100</v>
      </c>
      <c r="I109" s="11">
        <f>Parameters!$D$23</f>
        <v>0.31</v>
      </c>
      <c r="J109" s="29">
        <v>4400</v>
      </c>
      <c r="K109" s="13">
        <f>Parameters!$D$25</f>
        <v>0.31</v>
      </c>
      <c r="L109" s="29">
        <v>120</v>
      </c>
      <c r="M109" s="13">
        <f>Parameters!$D$27</f>
        <v>0.31</v>
      </c>
      <c r="N109" s="29"/>
      <c r="O109" s="13"/>
      <c r="P109" s="13">
        <v>370</v>
      </c>
      <c r="Q109" s="29">
        <v>120</v>
      </c>
      <c r="R109" s="13">
        <f>Parameters!$D$32</f>
        <v>0.31</v>
      </c>
      <c r="S109" s="41"/>
      <c r="T109" s="41"/>
      <c r="U109" s="41"/>
      <c r="V109" s="41"/>
      <c r="W109" s="91">
        <f>IF((B109*C109+D109*E109+F109*G109+H109*I109+J109*K109+L109*M109+N109*O109+P109+Q109*R109)=0,"",
                          ((B109*C109+D109*E109+F109*G109+H109*I109+J109*K109+L109*M109+N109*O109)*IF(U109&gt;0,U109,1)+P109+IF(Q109=0,1,Q109)*R109)*(1+Overhead_Common)*IF(V109&gt;0,V109,1))</f>
        <v>2476.1000000000004</v>
      </c>
      <c r="X109" s="143">
        <f t="shared" si="69"/>
        <v>2476.1000000000004</v>
      </c>
      <c r="Y109" s="143">
        <f>X109*(1+X$3)</f>
        <v>2482.29025</v>
      </c>
      <c r="Z109" s="143">
        <f t="shared" ref="Z109:AK109" si="108">Y109*(1+Y$3)</f>
        <v>2451.2616218749999</v>
      </c>
      <c r="AA109" s="143">
        <f t="shared" si="108"/>
        <v>2481.65726598625</v>
      </c>
      <c r="AB109" s="143">
        <f t="shared" si="108"/>
        <v>2721.137192153923</v>
      </c>
      <c r="AC109" s="143">
        <f t="shared" si="108"/>
        <v>2815.2885390024485</v>
      </c>
      <c r="AD109" s="143">
        <f t="shared" si="108"/>
        <v>2892.4274449711156</v>
      </c>
      <c r="AE109" s="143">
        <f t="shared" si="108"/>
        <v>2953.1684213155086</v>
      </c>
      <c r="AF109" s="143">
        <f t="shared" si="108"/>
        <v>3012.2317897418188</v>
      </c>
      <c r="AG109" s="143">
        <f t="shared" si="108"/>
        <v>3069.4641937469132</v>
      </c>
      <c r="AH109" s="143">
        <f t="shared" si="108"/>
        <v>3127.7840134281041</v>
      </c>
      <c r="AI109" s="143">
        <f t="shared" si="108"/>
        <v>3187.211909683238</v>
      </c>
      <c r="AJ109" s="143">
        <f t="shared" si="108"/>
        <v>3247.768935967219</v>
      </c>
      <c r="AK109" s="143">
        <f t="shared" si="108"/>
        <v>3309.476545750596</v>
      </c>
      <c r="AL109" s="15"/>
    </row>
    <row r="110" spans="1:44" x14ac:dyDescent="0.25">
      <c r="A110" s="61" t="s">
        <v>187</v>
      </c>
      <c r="B110" s="29"/>
      <c r="C110" s="13"/>
      <c r="D110" s="29">
        <v>60</v>
      </c>
      <c r="E110" s="11">
        <f>Parameters!$D$19</f>
        <v>0.26</v>
      </c>
      <c r="F110" s="29">
        <v>330</v>
      </c>
      <c r="G110" s="13">
        <f>Parameters!$D$21</f>
        <v>0.22</v>
      </c>
      <c r="H110" s="29">
        <v>100</v>
      </c>
      <c r="I110" s="11">
        <f>Parameters!$D$23</f>
        <v>0.31</v>
      </c>
      <c r="J110" s="29">
        <v>540</v>
      </c>
      <c r="K110" s="13">
        <f>Parameters!$D$25</f>
        <v>0.31</v>
      </c>
      <c r="L110" s="29">
        <v>115</v>
      </c>
      <c r="M110" s="13">
        <f>Parameters!$D$27</f>
        <v>0.31</v>
      </c>
      <c r="N110" s="29">
        <v>320</v>
      </c>
      <c r="O110" s="9">
        <f>Parameters!$D$29</f>
        <v>0.31</v>
      </c>
      <c r="P110" s="13"/>
      <c r="Q110" s="29">
        <v>60</v>
      </c>
      <c r="R110" s="13">
        <f>Parameters!$D$32</f>
        <v>0.31</v>
      </c>
      <c r="S110" s="41"/>
      <c r="T110" s="41"/>
      <c r="U110" s="41"/>
      <c r="V110" s="41"/>
      <c r="W110" s="91">
        <f>IF((B110*C110+D110*E110+F110*G110+H110*I110+J110*K110+L110*M110+N110*O110+P110+Q110*R110)=0,"",
                          ((B110*C110+D110*E110+F110*G110+H110*I110+J110*K110+L110*M110+N110*O110)*IF(U110&gt;0,U110,1)+P110+IF(Q110=0,1,Q110)*R110)*(1+Overhead_Common)*IF(V110&gt;0,V110,1))</f>
        <v>484.05500000000006</v>
      </c>
      <c r="X110" s="143">
        <f t="shared" si="69"/>
        <v>484.05500000000006</v>
      </c>
      <c r="Y110" s="143">
        <f>X110*(1+X$3)</f>
        <v>485.26513750000004</v>
      </c>
      <c r="Z110" s="143">
        <f t="shared" ref="Z110:AK110" si="109">Y110*(1+Y$3)</f>
        <v>479.19932328125003</v>
      </c>
      <c r="AA110" s="143">
        <f t="shared" si="109"/>
        <v>485.14139488993749</v>
      </c>
      <c r="AB110" s="143">
        <f t="shared" si="109"/>
        <v>531.95753949681648</v>
      </c>
      <c r="AC110" s="143">
        <f t="shared" si="109"/>
        <v>550.36327036340629</v>
      </c>
      <c r="AD110" s="143">
        <f t="shared" si="109"/>
        <v>565.44322397136364</v>
      </c>
      <c r="AE110" s="143">
        <f t="shared" si="109"/>
        <v>577.31753167476222</v>
      </c>
      <c r="AF110" s="143">
        <f t="shared" si="109"/>
        <v>588.86388230825753</v>
      </c>
      <c r="AG110" s="143">
        <f t="shared" si="109"/>
        <v>600.05229607211436</v>
      </c>
      <c r="AH110" s="143">
        <f t="shared" si="109"/>
        <v>611.45328969748448</v>
      </c>
      <c r="AI110" s="143">
        <f t="shared" si="109"/>
        <v>623.07090220173666</v>
      </c>
      <c r="AJ110" s="143">
        <f t="shared" si="109"/>
        <v>634.90924934356963</v>
      </c>
      <c r="AK110" s="143">
        <f t="shared" si="109"/>
        <v>646.97252508109739</v>
      </c>
      <c r="AL110" s="15"/>
    </row>
    <row r="111" spans="1:44" x14ac:dyDescent="0.25">
      <c r="A111" s="61" t="s">
        <v>188</v>
      </c>
      <c r="B111" s="29"/>
      <c r="C111" s="13"/>
      <c r="D111" s="29">
        <v>30</v>
      </c>
      <c r="E111" s="11">
        <f>Parameters!$D$19</f>
        <v>0.26</v>
      </c>
      <c r="F111" s="29"/>
      <c r="G111" s="13"/>
      <c r="H111" s="29">
        <v>100</v>
      </c>
      <c r="I111" s="11">
        <f>Parameters!$D$23</f>
        <v>0.31</v>
      </c>
      <c r="J111" s="29">
        <v>720</v>
      </c>
      <c r="K111" s="13">
        <f>Parameters!$D$25</f>
        <v>0.31</v>
      </c>
      <c r="L111" s="29"/>
      <c r="M111" s="13"/>
      <c r="N111" s="29">
        <v>30</v>
      </c>
      <c r="O111" s="9">
        <f>Parameters!$D$29</f>
        <v>0.31</v>
      </c>
      <c r="P111" s="13">
        <v>175</v>
      </c>
      <c r="Q111" s="29"/>
      <c r="R111" s="13"/>
      <c r="S111" s="41"/>
      <c r="T111" s="41"/>
      <c r="U111" s="41"/>
      <c r="V111" s="41"/>
      <c r="W111" s="91">
        <f>IF((B111*C111+D111*E111+F111*G111+H111*I111+J111*K111+L111*M111+N111*O111+P111+Q111*R111)=0,"",
                          ((B111*C111+D111*E111+F111*G111+H111*I111+J111*K111+L111*M111+N111*O111)*IF(U111&gt;0,U111,1)+P111+IF(Q111=0,1,Q111)*R111)*(1+Overhead_Common)*IF(V111&gt;0,V111,1))</f>
        <v>490.93000000000006</v>
      </c>
      <c r="X111" s="143">
        <f t="shared" si="69"/>
        <v>490.93000000000006</v>
      </c>
      <c r="Y111" s="143">
        <f>X111*(1+X$3)</f>
        <v>492.15732500000001</v>
      </c>
      <c r="Z111" s="143">
        <f t="shared" ref="Z111:AK111" si="110">Y111*(1+Y$3)</f>
        <v>486.00535843750004</v>
      </c>
      <c r="AA111" s="143">
        <f t="shared" si="110"/>
        <v>492.03182488212502</v>
      </c>
      <c r="AB111" s="143">
        <f t="shared" si="110"/>
        <v>539.51289598325013</v>
      </c>
      <c r="AC111" s="143">
        <f t="shared" si="110"/>
        <v>558.18004218427052</v>
      </c>
      <c r="AD111" s="143">
        <f t="shared" si="110"/>
        <v>573.47417534011959</v>
      </c>
      <c r="AE111" s="143">
        <f t="shared" si="110"/>
        <v>585.5171330222621</v>
      </c>
      <c r="AF111" s="143">
        <f t="shared" si="110"/>
        <v>597.22747568270734</v>
      </c>
      <c r="AG111" s="143">
        <f t="shared" si="110"/>
        <v>608.5747977206787</v>
      </c>
      <c r="AH111" s="143">
        <f t="shared" si="110"/>
        <v>620.13771887737153</v>
      </c>
      <c r="AI111" s="143">
        <f t="shared" si="110"/>
        <v>631.92033553604153</v>
      </c>
      <c r="AJ111" s="143">
        <f t="shared" si="110"/>
        <v>643.92682191122628</v>
      </c>
      <c r="AK111" s="143">
        <f t="shared" si="110"/>
        <v>656.16143152753955</v>
      </c>
      <c r="AL111" s="15"/>
    </row>
    <row r="112" spans="1:44" x14ac:dyDescent="0.25">
      <c r="A112" s="184" t="s">
        <v>366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</row>
    <row r="113" spans="1:37" x14ac:dyDescent="0.25">
      <c r="A113" s="187" t="s">
        <v>367</v>
      </c>
      <c r="B113" s="159">
        <v>6</v>
      </c>
      <c r="C113" s="11">
        <f>Parameters!$D$17</f>
        <v>0.22</v>
      </c>
      <c r="D113" s="2">
        <v>10</v>
      </c>
      <c r="E113" s="11">
        <f>Parameters!$D$19</f>
        <v>0.26</v>
      </c>
      <c r="F113" s="2"/>
      <c r="G113" s="13"/>
      <c r="H113" s="2"/>
      <c r="I113" s="13"/>
      <c r="J113" s="2">
        <v>25</v>
      </c>
      <c r="K113" s="13">
        <f>Parameters!$D$25</f>
        <v>0.31</v>
      </c>
      <c r="L113" s="2"/>
      <c r="M113" s="8"/>
      <c r="N113" s="2">
        <v>12</v>
      </c>
      <c r="O113" s="9">
        <f>Parameters!$D$29</f>
        <v>0.31</v>
      </c>
      <c r="P113" s="2"/>
      <c r="Q113" s="3"/>
      <c r="R113" s="2"/>
      <c r="S113" s="2"/>
      <c r="T113" s="2"/>
      <c r="U113" s="2"/>
      <c r="V113" s="2"/>
      <c r="W113" s="91">
        <f>IF((B113*C113+D113*E113+F113*G113+H113*I113+J113*K113+L113*M113+N113*O113+P113+Q113*R113)=0,"",
                          ((B113*C113+D113*E113+F113*G113+H113*I113+J113*K113+L113*M113+N113*O113)*IF(U113&gt;0,U113,1)+P113+IF(Q113=0,1,Q113)*R113)*(1+Overhead_Common)*IF(V113&gt;0,V113,1))</f>
        <v>16.929000000000002</v>
      </c>
      <c r="X113" s="143">
        <f t="shared" ref="X113:X115" si="111">W113</f>
        <v>16.929000000000002</v>
      </c>
      <c r="Y113" s="143">
        <f>X113*(1+X$3)</f>
        <v>16.971322499999999</v>
      </c>
      <c r="Z113" s="143">
        <f t="shared" ref="Z113:AK113" si="112">Y113*(1+Y$3)</f>
        <v>16.759180968750002</v>
      </c>
      <c r="AA113" s="143">
        <f t="shared" si="112"/>
        <v>16.966994812762501</v>
      </c>
      <c r="AB113" s="143">
        <f t="shared" si="112"/>
        <v>18.604309812194082</v>
      </c>
      <c r="AC113" s="143">
        <f t="shared" si="112"/>
        <v>19.248018931695995</v>
      </c>
      <c r="AD113" s="143">
        <f t="shared" si="112"/>
        <v>19.775414650424466</v>
      </c>
      <c r="AE113" s="143">
        <f t="shared" si="112"/>
        <v>20.190698358083377</v>
      </c>
      <c r="AF113" s="143">
        <f t="shared" si="112"/>
        <v>20.594512325245045</v>
      </c>
      <c r="AG113" s="143">
        <f t="shared" si="112"/>
        <v>20.985808059424699</v>
      </c>
      <c r="AH113" s="143">
        <f t="shared" si="112"/>
        <v>21.384538412553766</v>
      </c>
      <c r="AI113" s="143">
        <f t="shared" si="112"/>
        <v>21.790844642392287</v>
      </c>
      <c r="AJ113" s="143">
        <f t="shared" si="112"/>
        <v>22.204870690597737</v>
      </c>
      <c r="AK113" s="143">
        <f t="shared" si="112"/>
        <v>22.626763233719092</v>
      </c>
    </row>
    <row r="114" spans="1:37" x14ac:dyDescent="0.25">
      <c r="A114" s="187" t="s">
        <v>368</v>
      </c>
      <c r="B114" s="160">
        <v>6</v>
      </c>
      <c r="C114" s="11">
        <f>Parameters!$D$17</f>
        <v>0.22</v>
      </c>
      <c r="D114" s="161">
        <v>6</v>
      </c>
      <c r="E114" s="11">
        <f>Parameters!$D$19</f>
        <v>0.26</v>
      </c>
      <c r="F114" s="161"/>
      <c r="G114" s="13"/>
      <c r="H114" s="161">
        <v>50</v>
      </c>
      <c r="I114" s="11">
        <f>Parameters!$D$23</f>
        <v>0.31</v>
      </c>
      <c r="J114" s="161">
        <v>13</v>
      </c>
      <c r="K114" s="13">
        <f>Parameters!$D$25</f>
        <v>0.31</v>
      </c>
      <c r="L114" s="161"/>
      <c r="M114" s="8"/>
      <c r="N114" s="161">
        <v>5.25</v>
      </c>
      <c r="O114" s="9">
        <f>Parameters!$D$29</f>
        <v>0.31</v>
      </c>
      <c r="P114" s="162">
        <v>2</v>
      </c>
      <c r="Q114" s="3"/>
      <c r="R114" s="2"/>
      <c r="S114" s="161"/>
      <c r="T114" s="161"/>
      <c r="U114" s="161"/>
      <c r="V114" s="161"/>
      <c r="W114" s="91">
        <f>IF((B114*C114+D114*E114+F114*G114+H114*I114+J114*K114+L114*M114+N114*O114+P114+Q114*R114)=0,"",
                          ((B114*C114+D114*E114+F114*G114+H114*I114+J114*K114+L114*M114+N114*O114)*IF(U114&gt;0,U114,1)+P114+IF(Q114=0,1,Q114)*R114)*(1+Overhead_Common)*IF(V114&gt;0,V114,1))</f>
        <v>28.641250000000003</v>
      </c>
      <c r="X114" s="143">
        <f t="shared" si="111"/>
        <v>28.641250000000003</v>
      </c>
      <c r="Y114" s="143">
        <f>X114*(1+X$3)</f>
        <v>28.712853125000002</v>
      </c>
      <c r="Z114" s="143">
        <f t="shared" ref="Z114:AK114" si="113">Y114*(1+Y$3)</f>
        <v>28.353942460937503</v>
      </c>
      <c r="AA114" s="143">
        <f t="shared" si="113"/>
        <v>28.705531347453128</v>
      </c>
      <c r="AB114" s="143">
        <f t="shared" si="113"/>
        <v>31.475615122482356</v>
      </c>
      <c r="AC114" s="143">
        <f t="shared" si="113"/>
        <v>32.564671405720247</v>
      </c>
      <c r="AD114" s="143">
        <f t="shared" si="113"/>
        <v>33.456943402236988</v>
      </c>
      <c r="AE114" s="143">
        <f t="shared" si="113"/>
        <v>34.159539213683964</v>
      </c>
      <c r="AF114" s="143">
        <f t="shared" si="113"/>
        <v>34.84272999795764</v>
      </c>
      <c r="AG114" s="143">
        <f t="shared" si="113"/>
        <v>35.504741867918831</v>
      </c>
      <c r="AH114" s="143">
        <f t="shared" si="113"/>
        <v>36.179331963409282</v>
      </c>
      <c r="AI114" s="143">
        <f t="shared" si="113"/>
        <v>36.866739270714056</v>
      </c>
      <c r="AJ114" s="143">
        <f t="shared" si="113"/>
        <v>37.567207316857619</v>
      </c>
      <c r="AK114" s="143">
        <f t="shared" si="113"/>
        <v>38.280984255877911</v>
      </c>
    </row>
    <row r="115" spans="1:37" x14ac:dyDescent="0.25">
      <c r="A115" s="187" t="s">
        <v>369</v>
      </c>
      <c r="B115" s="159">
        <v>4</v>
      </c>
      <c r="C115" s="11">
        <f>Parameters!$D$17</f>
        <v>0.22</v>
      </c>
      <c r="D115" s="2">
        <v>5</v>
      </c>
      <c r="E115" s="11">
        <f>Parameters!$D$19</f>
        <v>0.26</v>
      </c>
      <c r="F115" s="2"/>
      <c r="G115" s="13"/>
      <c r="H115" s="2"/>
      <c r="I115" s="13"/>
      <c r="J115" s="2"/>
      <c r="K115" s="8"/>
      <c r="L115" s="2"/>
      <c r="M115" s="8"/>
      <c r="N115" s="2">
        <v>2</v>
      </c>
      <c r="O115" s="9">
        <f>Parameters!$D$29</f>
        <v>0.31</v>
      </c>
      <c r="P115" s="2"/>
      <c r="Q115" s="3"/>
      <c r="R115" s="2"/>
      <c r="S115" s="2"/>
      <c r="T115" s="2"/>
      <c r="U115" s="2"/>
      <c r="V115" s="2"/>
      <c r="W115" s="91">
        <f>IF((B115*C115+D115*E115+F115*G115+H115*I115+J115*K115+L115*M115+N115*O115+P115+Q115*R115)=0,"",
                          ((B115*C115+D115*E115+F115*G115+H115*I115+J115*K115+L115*M115+N115*O115)*IF(U115&gt;0,U115,1)+P115+IF(Q115=0,1,Q115)*R115)*(1+Overhead_Common)*IF(V115&gt;0,V115,1))</f>
        <v>3.0800000000000005</v>
      </c>
      <c r="X115" s="143">
        <f t="shared" si="111"/>
        <v>3.0800000000000005</v>
      </c>
      <c r="Y115" s="143">
        <f>X115*(1+X$3)</f>
        <v>3.0877000000000003</v>
      </c>
      <c r="Z115" s="143">
        <f t="shared" ref="Z115:AK115" si="114">Y115*(1+Y$3)</f>
        <v>3.0491037500000004</v>
      </c>
      <c r="AA115" s="143">
        <f t="shared" si="114"/>
        <v>3.0869126365000001</v>
      </c>
      <c r="AB115" s="143">
        <f t="shared" si="114"/>
        <v>3.3847997059222501</v>
      </c>
      <c r="AC115" s="143">
        <f t="shared" si="114"/>
        <v>3.5019137757471599</v>
      </c>
      <c r="AD115" s="143">
        <f t="shared" si="114"/>
        <v>3.5978662132026322</v>
      </c>
      <c r="AE115" s="143">
        <f t="shared" si="114"/>
        <v>3.6734214036798871</v>
      </c>
      <c r="AF115" s="143">
        <f t="shared" si="114"/>
        <v>3.7468898317534851</v>
      </c>
      <c r="AG115" s="143">
        <f t="shared" si="114"/>
        <v>3.8180807385568012</v>
      </c>
      <c r="AH115" s="143">
        <f t="shared" si="114"/>
        <v>3.8906242725893803</v>
      </c>
      <c r="AI115" s="143">
        <f t="shared" si="114"/>
        <v>3.9645461337685783</v>
      </c>
      <c r="AJ115" s="143">
        <f t="shared" si="114"/>
        <v>4.0398725103101807</v>
      </c>
      <c r="AK115" s="143">
        <f t="shared" si="114"/>
        <v>4.1166300880060733</v>
      </c>
    </row>
    <row r="116" spans="1:37" x14ac:dyDescent="0.25">
      <c r="A116" s="187" t="s">
        <v>370</v>
      </c>
      <c r="B116" s="159">
        <v>8</v>
      </c>
      <c r="C116" s="11">
        <f>Parameters!$D$17</f>
        <v>0.22</v>
      </c>
      <c r="D116" s="2">
        <v>10</v>
      </c>
      <c r="E116" s="11">
        <f>Parameters!$D$19</f>
        <v>0.26</v>
      </c>
      <c r="F116" s="2"/>
      <c r="G116" s="13"/>
      <c r="H116" s="2">
        <v>50</v>
      </c>
      <c r="I116" s="11">
        <f>Parameters!$D$23</f>
        <v>0.31</v>
      </c>
      <c r="J116" s="2">
        <v>10</v>
      </c>
      <c r="K116" s="13">
        <f>Parameters!$D$25</f>
        <v>0.31</v>
      </c>
      <c r="L116" s="2"/>
      <c r="M116" s="8"/>
      <c r="N116" s="2">
        <v>10</v>
      </c>
      <c r="O116" s="9">
        <f>Parameters!$D$29</f>
        <v>0.31</v>
      </c>
      <c r="P116" s="2"/>
      <c r="Q116" s="3"/>
      <c r="R116" s="2"/>
      <c r="S116" s="2"/>
      <c r="T116" s="2"/>
      <c r="U116" s="2"/>
      <c r="V116" s="2"/>
      <c r="W116" s="91">
        <f>IF((B116*C116+D116*E116+F116*G116+H116*I116+J116*K116+L116*M116+N116*O116+P116+Q116*R116)=0,"",
                          ((B116*C116+D116*E116+F116*G116+H116*I116+J116*K116+L116*M116+N116*O116)*IF(U116&gt;0,U116,1)+P116+IF(Q116=0,1,Q116)*R116)*(1+Overhead_Common)*IF(V116&gt;0,V116,1))</f>
        <v>28.666000000000004</v>
      </c>
      <c r="X116" s="143">
        <f t="shared" ref="X116:X117" si="115">W116</f>
        <v>28.666000000000004</v>
      </c>
      <c r="Y116" s="143">
        <f>X116*(1+X$3)</f>
        <v>28.737665000000003</v>
      </c>
      <c r="Z116" s="143">
        <f t="shared" ref="Z116:AK116" si="116">Y116*(1+Y$3)</f>
        <v>28.378444187500005</v>
      </c>
      <c r="AA116" s="143">
        <f t="shared" si="116"/>
        <v>28.730336895425005</v>
      </c>
      <c r="AB116" s="143">
        <f t="shared" si="116"/>
        <v>31.502814405833519</v>
      </c>
      <c r="AC116" s="143">
        <f t="shared" si="116"/>
        <v>32.592811784275355</v>
      </c>
      <c r="AD116" s="143">
        <f t="shared" si="116"/>
        <v>33.485854827164502</v>
      </c>
      <c r="AE116" s="143">
        <f t="shared" si="116"/>
        <v>34.189057778534952</v>
      </c>
      <c r="AF116" s="143">
        <f t="shared" si="116"/>
        <v>34.872838934105651</v>
      </c>
      <c r="AG116" s="143">
        <f t="shared" si="116"/>
        <v>35.535422873853655</v>
      </c>
      <c r="AH116" s="143">
        <f t="shared" si="116"/>
        <v>36.210595908456874</v>
      </c>
      <c r="AI116" s="143">
        <f t="shared" si="116"/>
        <v>36.898597230717549</v>
      </c>
      <c r="AJ116" s="143">
        <f t="shared" si="116"/>
        <v>37.599670578101176</v>
      </c>
      <c r="AK116" s="143">
        <f t="shared" si="116"/>
        <v>38.314064319085091</v>
      </c>
    </row>
    <row r="117" spans="1:37" x14ac:dyDescent="0.25">
      <c r="A117" s="187" t="s">
        <v>371</v>
      </c>
      <c r="B117" s="159">
        <v>4</v>
      </c>
      <c r="C117" s="11">
        <f>Parameters!$D$17</f>
        <v>0.22</v>
      </c>
      <c r="D117" s="2">
        <v>5</v>
      </c>
      <c r="E117" s="11">
        <f>Parameters!$D$19</f>
        <v>0.26</v>
      </c>
      <c r="F117" s="2"/>
      <c r="G117" s="13"/>
      <c r="H117" s="2"/>
      <c r="I117" s="13"/>
      <c r="J117" s="2"/>
      <c r="K117" s="8"/>
      <c r="L117" s="2"/>
      <c r="M117" s="8"/>
      <c r="N117" s="2">
        <v>2</v>
      </c>
      <c r="O117" s="9">
        <f>Parameters!$D$29</f>
        <v>0.31</v>
      </c>
      <c r="P117" s="2"/>
      <c r="Q117" s="3"/>
      <c r="R117" s="2"/>
      <c r="S117" s="2"/>
      <c r="T117" s="2"/>
      <c r="U117" s="2"/>
      <c r="V117" s="2"/>
      <c r="W117" s="91">
        <f>IF((B117*C117+D117*E117+F117*G117+H117*I117+J117*K117+L117*M117+N117*O117+P117+Q117*R117)=0,"",
                          ((B117*C117+D117*E117+F117*G117+H117*I117+J117*K117+L117*M117+N117*O117)*IF(U117&gt;0,U117,1)+P117+IF(Q117=0,1,Q117)*R117)*(1+Overhead_Common)*IF(V117&gt;0,V117,1))</f>
        <v>3.0800000000000005</v>
      </c>
      <c r="X117" s="143">
        <f t="shared" si="115"/>
        <v>3.0800000000000005</v>
      </c>
      <c r="Y117" s="143">
        <f>X117*(1+X$3)</f>
        <v>3.0877000000000003</v>
      </c>
      <c r="Z117" s="143">
        <f t="shared" ref="Z117:AK117" si="117">Y117*(1+Y$3)</f>
        <v>3.0491037500000004</v>
      </c>
      <c r="AA117" s="143">
        <f t="shared" si="117"/>
        <v>3.0869126365000001</v>
      </c>
      <c r="AB117" s="143">
        <f t="shared" si="117"/>
        <v>3.3847997059222501</v>
      </c>
      <c r="AC117" s="143">
        <f t="shared" si="117"/>
        <v>3.5019137757471599</v>
      </c>
      <c r="AD117" s="143">
        <f t="shared" si="117"/>
        <v>3.5978662132026322</v>
      </c>
      <c r="AE117" s="143">
        <f t="shared" si="117"/>
        <v>3.6734214036798871</v>
      </c>
      <c r="AF117" s="143">
        <f t="shared" si="117"/>
        <v>3.7468898317534851</v>
      </c>
      <c r="AG117" s="143">
        <f t="shared" si="117"/>
        <v>3.8180807385568012</v>
      </c>
      <c r="AH117" s="143">
        <f t="shared" si="117"/>
        <v>3.8906242725893803</v>
      </c>
      <c r="AI117" s="143">
        <f t="shared" si="117"/>
        <v>3.9645461337685783</v>
      </c>
      <c r="AJ117" s="143">
        <f t="shared" si="117"/>
        <v>4.0398725103101807</v>
      </c>
      <c r="AK117" s="143">
        <f t="shared" si="117"/>
        <v>4.1166300880060733</v>
      </c>
    </row>
  </sheetData>
  <autoFilter ref="A2:W111" xr:uid="{00000000-0009-0000-0000-000001000000}"/>
  <mergeCells count="12">
    <mergeCell ref="T1:T2"/>
    <mergeCell ref="U1:U2"/>
    <mergeCell ref="V1:V2"/>
    <mergeCell ref="X1:AK1"/>
    <mergeCell ref="N1:O1"/>
    <mergeCell ref="Q1:R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61"/>
  <sheetViews>
    <sheetView zoomScale="55" zoomScaleNormal="5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37" sqref="C37"/>
    </sheetView>
  </sheetViews>
  <sheetFormatPr defaultColWidth="24.5703125" defaultRowHeight="15.75" x14ac:dyDescent="0.25"/>
  <cols>
    <col min="1" max="1" width="142.28515625" style="64" customWidth="1"/>
    <col min="2" max="2" width="15.140625" style="1" customWidth="1"/>
    <col min="3" max="3" width="17.28515625" style="14" customWidth="1"/>
    <col min="4" max="4" width="14.140625" style="1" customWidth="1"/>
    <col min="5" max="5" width="14.140625" style="14" customWidth="1"/>
    <col min="6" max="6" width="14.140625" style="1" customWidth="1"/>
    <col min="7" max="7" width="14.28515625" style="14" customWidth="1"/>
    <col min="8" max="8" width="14.140625" style="1" customWidth="1"/>
    <col min="9" max="9" width="14.5703125" style="14" customWidth="1"/>
    <col min="10" max="10" width="14.28515625" style="1" customWidth="1"/>
    <col min="11" max="11" width="15.5703125" style="15" customWidth="1"/>
    <col min="12" max="12" width="14.42578125" customWidth="1"/>
    <col min="13" max="13" width="14.42578125" style="15" customWidth="1"/>
    <col min="14" max="14" width="13.5703125" customWidth="1"/>
    <col min="15" max="15" width="14.5703125" style="15" customWidth="1"/>
    <col min="16" max="16" width="19.5703125" style="15" customWidth="1"/>
    <col min="17" max="17" width="13.5703125" customWidth="1"/>
    <col min="18" max="18" width="13.85546875" customWidth="1"/>
    <col min="19" max="19" width="22.85546875" style="36" customWidth="1"/>
    <col min="20" max="20" width="19.140625" style="36" customWidth="1"/>
    <col min="21" max="21" width="16.85546875" style="36" customWidth="1"/>
    <col min="22" max="22" width="16.5703125" style="36" customWidth="1"/>
    <col min="23" max="23" width="14.5703125" style="12" customWidth="1"/>
    <col min="24" max="33" width="16.7109375" style="144" customWidth="1"/>
    <col min="34" max="38" width="12.42578125" customWidth="1"/>
    <col min="39" max="54" width="11.85546875" customWidth="1"/>
  </cols>
  <sheetData>
    <row r="1" spans="1:37" ht="60" x14ac:dyDescent="0.25">
      <c r="A1" s="54" t="s">
        <v>163</v>
      </c>
      <c r="B1" s="179" t="s">
        <v>7</v>
      </c>
      <c r="C1" s="173"/>
      <c r="D1" s="179" t="s">
        <v>4</v>
      </c>
      <c r="E1" s="173"/>
      <c r="F1" s="171" t="s">
        <v>203</v>
      </c>
      <c r="G1" s="171"/>
      <c r="H1" s="179" t="s">
        <v>1</v>
      </c>
      <c r="I1" s="173"/>
      <c r="J1" s="179" t="s">
        <v>0</v>
      </c>
      <c r="K1" s="173"/>
      <c r="L1" s="179" t="s">
        <v>3</v>
      </c>
      <c r="M1" s="173"/>
      <c r="N1" s="179" t="s">
        <v>2</v>
      </c>
      <c r="O1" s="173"/>
      <c r="P1" s="47" t="s">
        <v>71</v>
      </c>
      <c r="Q1" s="180" t="s">
        <v>8</v>
      </c>
      <c r="R1" s="181"/>
      <c r="S1" s="32" t="s">
        <v>74</v>
      </c>
      <c r="T1" s="175" t="s">
        <v>349</v>
      </c>
      <c r="U1" s="176" t="s">
        <v>348</v>
      </c>
      <c r="V1" s="176" t="s">
        <v>347</v>
      </c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</row>
    <row r="2" spans="1:37" ht="60" x14ac:dyDescent="0.25">
      <c r="A2" s="54" t="s">
        <v>6</v>
      </c>
      <c r="B2" s="46" t="s">
        <v>72</v>
      </c>
      <c r="C2" s="47" t="s">
        <v>73</v>
      </c>
      <c r="D2" s="46" t="s">
        <v>72</v>
      </c>
      <c r="E2" s="47" t="s">
        <v>73</v>
      </c>
      <c r="F2" s="46" t="s">
        <v>72</v>
      </c>
      <c r="G2" s="47" t="s">
        <v>73</v>
      </c>
      <c r="H2" s="46" t="s">
        <v>72</v>
      </c>
      <c r="I2" s="47" t="s">
        <v>73</v>
      </c>
      <c r="J2" s="46" t="s">
        <v>72</v>
      </c>
      <c r="K2" s="47" t="s">
        <v>73</v>
      </c>
      <c r="L2" s="46" t="s">
        <v>72</v>
      </c>
      <c r="M2" s="47" t="s">
        <v>73</v>
      </c>
      <c r="N2" s="46" t="s">
        <v>72</v>
      </c>
      <c r="O2" s="47" t="s">
        <v>73</v>
      </c>
      <c r="P2" s="47" t="s">
        <v>5</v>
      </c>
      <c r="Q2" s="46" t="s">
        <v>72</v>
      </c>
      <c r="R2" s="46" t="s">
        <v>73</v>
      </c>
      <c r="S2" s="37" t="s">
        <v>75</v>
      </c>
      <c r="T2" s="175"/>
      <c r="U2" s="176"/>
      <c r="V2" s="176"/>
      <c r="W2" s="23" t="s">
        <v>171</v>
      </c>
      <c r="X2" s="22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7" x14ac:dyDescent="0.25">
      <c r="A3" s="55" t="s">
        <v>157</v>
      </c>
      <c r="B3" s="114"/>
      <c r="C3" s="90"/>
      <c r="D3" s="114"/>
      <c r="E3" s="90"/>
      <c r="F3" s="114"/>
      <c r="G3" s="90"/>
      <c r="H3" s="114"/>
      <c r="I3" s="90"/>
      <c r="J3" s="114"/>
      <c r="K3" s="90"/>
      <c r="L3" s="114"/>
      <c r="M3" s="90"/>
      <c r="N3" s="114"/>
      <c r="O3" s="90"/>
      <c r="P3" s="90"/>
      <c r="Q3" s="89"/>
      <c r="R3" s="89"/>
      <c r="S3" s="90"/>
      <c r="T3" s="89"/>
      <c r="U3" s="89"/>
      <c r="V3" s="89"/>
      <c r="W3" s="25"/>
      <c r="X3" s="42">
        <f>'Αγορά 3α_Summary'!X3</f>
        <v>2.5000000000000001E-3</v>
      </c>
      <c r="Y3" s="42">
        <f>'Αγορά 3α_Summary'!Y3</f>
        <v>-1.2500000000000001E-2</v>
      </c>
      <c r="Z3" s="42">
        <f>'Αγορά 3α_Summary'!Z3</f>
        <v>1.24E-2</v>
      </c>
      <c r="AA3" s="42">
        <f>'Αγορά 3α_Summary'!AA3</f>
        <v>9.6500000000000002E-2</v>
      </c>
      <c r="AB3" s="42">
        <f>'Αγορά 3α_Summary'!AB3</f>
        <v>3.4599999999999999E-2</v>
      </c>
      <c r="AC3" s="42">
        <f>'Αγορά 3α_Summary'!AC3</f>
        <v>2.7400000000000001E-2</v>
      </c>
      <c r="AD3" s="42">
        <f>'Αγορά 3α_Summary'!AD3</f>
        <v>2.1000000000000001E-2</v>
      </c>
      <c r="AE3" s="42">
        <f>'Αγορά 3α_Summary'!AE3</f>
        <v>0.02</v>
      </c>
      <c r="AF3" s="42">
        <f>'Αγορά 3α_Summary'!AF3</f>
        <v>1.9E-2</v>
      </c>
      <c r="AG3" s="42">
        <f>'Αγορά 3α_Summary'!AG3</f>
        <v>1.9E-2</v>
      </c>
      <c r="AH3" s="42">
        <f>'Αγορά 3α_Summary'!AH3</f>
        <v>1.9E-2</v>
      </c>
      <c r="AI3" s="42">
        <f>'Αγορά 3α_Summary'!AI3</f>
        <v>1.9E-2</v>
      </c>
      <c r="AJ3" s="42">
        <f>'Αγορά 3α_Summary'!AJ3</f>
        <v>1.9E-2</v>
      </c>
      <c r="AK3" s="42">
        <f>'Αγορά 3α_Summary'!AK3</f>
        <v>1.9E-2</v>
      </c>
    </row>
    <row r="4" spans="1:37" x14ac:dyDescent="0.25">
      <c r="A4" s="56" t="s">
        <v>54</v>
      </c>
      <c r="B4" s="5">
        <v>5</v>
      </c>
      <c r="C4" s="11">
        <f>Parameters!$D$17</f>
        <v>0.22</v>
      </c>
      <c r="D4" s="5">
        <v>5</v>
      </c>
      <c r="E4" s="11">
        <f>Parameters!$D$19</f>
        <v>0.26</v>
      </c>
      <c r="F4" s="5"/>
      <c r="G4" s="11"/>
      <c r="H4" s="5">
        <v>50</v>
      </c>
      <c r="I4" s="11">
        <f>Parameters!$D$23</f>
        <v>0.31</v>
      </c>
      <c r="J4" s="5">
        <v>15</v>
      </c>
      <c r="K4" s="11">
        <f>Parameters!$D$25</f>
        <v>0.31</v>
      </c>
      <c r="L4" s="4">
        <v>5</v>
      </c>
      <c r="M4" s="11">
        <f>Parameters!$D$27</f>
        <v>0.31</v>
      </c>
      <c r="N4" s="4">
        <v>10</v>
      </c>
      <c r="O4" s="9">
        <f>Parameters!$D$29</f>
        <v>0.31</v>
      </c>
      <c r="P4" s="9"/>
      <c r="Q4" s="4"/>
      <c r="R4" s="4"/>
      <c r="S4" s="35">
        <v>0.5</v>
      </c>
      <c r="T4" s="35"/>
      <c r="U4" s="35"/>
      <c r="V4" s="35"/>
      <c r="W4" s="91">
        <f t="shared" ref="W4:W20" si="0">IF((B4*C4+D4*E4+F4*G4+H4*I4+J4*K4+L4*M4+N4*O4+P4+Q4*R4)=0,"",
                          ((B4*C4+D4*E4+F4*G4+H4*I4+J4*K4+L4*M4+N4*O4)*IF(U4&gt;0,U4,1)+P4+IF(Q4=0,1,Q4)*R4)*(1+Overhead_Common)*IF(V4&gt;0,V4,1))</f>
        <v>29.92</v>
      </c>
      <c r="X4" s="143">
        <f>W4</f>
        <v>29.92</v>
      </c>
      <c r="Y4" s="143">
        <f>X4*(1+X$3)</f>
        <v>29.994800000000001</v>
      </c>
      <c r="Z4" s="143">
        <f t="shared" ref="Z4:AK4" si="1">Y4*(1+Y$3)</f>
        <v>29.619865000000004</v>
      </c>
      <c r="AA4" s="143">
        <f t="shared" si="1"/>
        <v>29.987151326000003</v>
      </c>
      <c r="AB4" s="143">
        <f t="shared" si="1"/>
        <v>32.880911428959003</v>
      </c>
      <c r="AC4" s="143">
        <f t="shared" si="1"/>
        <v>34.018590964400985</v>
      </c>
      <c r="AD4" s="143">
        <f t="shared" si="1"/>
        <v>34.950700356825578</v>
      </c>
      <c r="AE4" s="143">
        <f t="shared" si="1"/>
        <v>35.684665064318914</v>
      </c>
      <c r="AF4" s="143">
        <f t="shared" si="1"/>
        <v>36.39835836560529</v>
      </c>
      <c r="AG4" s="143">
        <f t="shared" si="1"/>
        <v>37.089927174551789</v>
      </c>
      <c r="AH4" s="143">
        <f t="shared" si="1"/>
        <v>37.79463579086827</v>
      </c>
      <c r="AI4" s="143">
        <f t="shared" si="1"/>
        <v>38.512733870894763</v>
      </c>
      <c r="AJ4" s="143">
        <f t="shared" si="1"/>
        <v>39.244475814441763</v>
      </c>
      <c r="AK4" s="143">
        <f t="shared" si="1"/>
        <v>39.990120854916157</v>
      </c>
    </row>
    <row r="5" spans="1:37" x14ac:dyDescent="0.25">
      <c r="A5" s="56" t="s">
        <v>55</v>
      </c>
      <c r="B5" s="5">
        <v>5</v>
      </c>
      <c r="C5" s="11">
        <f>Parameters!$D$17</f>
        <v>0.22</v>
      </c>
      <c r="D5" s="5">
        <v>5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10</v>
      </c>
      <c r="K5" s="11">
        <f>Parameters!$D$25</f>
        <v>0.31</v>
      </c>
      <c r="L5" s="4">
        <v>5</v>
      </c>
      <c r="M5" s="9">
        <f>Parameters!$D$27</f>
        <v>0.31</v>
      </c>
      <c r="N5" s="4">
        <v>10</v>
      </c>
      <c r="O5" s="9">
        <f>Parameters!$D$29</f>
        <v>0.31</v>
      </c>
      <c r="P5" s="9"/>
      <c r="Q5" s="4"/>
      <c r="R5" s="4"/>
      <c r="S5" s="35">
        <v>0.5</v>
      </c>
      <c r="T5" s="35"/>
      <c r="U5" s="35"/>
      <c r="V5" s="35"/>
      <c r="W5" s="91">
        <f t="shared" si="0"/>
        <v>28.215000000000003</v>
      </c>
      <c r="X5" s="143">
        <f t="shared" ref="X5:X61" si="2">W5</f>
        <v>28.215000000000003</v>
      </c>
      <c r="Y5" s="143">
        <f>X5*(1+X$3)</f>
        <v>28.2855375</v>
      </c>
      <c r="Z5" s="143">
        <f t="shared" ref="Z5:AK5" si="3">Y5*(1+Y$3)</f>
        <v>27.931968281250001</v>
      </c>
      <c r="AA5" s="143">
        <f t="shared" si="3"/>
        <v>28.278324687937499</v>
      </c>
      <c r="AB5" s="143">
        <f t="shared" si="3"/>
        <v>31.007183020323467</v>
      </c>
      <c r="AC5" s="143">
        <f t="shared" si="3"/>
        <v>32.080031552826661</v>
      </c>
      <c r="AD5" s="143">
        <f t="shared" si="3"/>
        <v>32.959024417374117</v>
      </c>
      <c r="AE5" s="143">
        <f t="shared" si="3"/>
        <v>33.651163930138971</v>
      </c>
      <c r="AF5" s="143">
        <f t="shared" si="3"/>
        <v>34.324187208741748</v>
      </c>
      <c r="AG5" s="143">
        <f t="shared" si="3"/>
        <v>34.976346765707838</v>
      </c>
      <c r="AH5" s="143">
        <f t="shared" si="3"/>
        <v>35.640897354256282</v>
      </c>
      <c r="AI5" s="143">
        <f t="shared" si="3"/>
        <v>36.318074403987147</v>
      </c>
      <c r="AJ5" s="143">
        <f t="shared" si="3"/>
        <v>37.0081178176629</v>
      </c>
      <c r="AK5" s="143">
        <f t="shared" si="3"/>
        <v>37.711272056198489</v>
      </c>
    </row>
    <row r="6" spans="1:37" x14ac:dyDescent="0.25">
      <c r="A6" s="56" t="s">
        <v>56</v>
      </c>
      <c r="B6" s="5">
        <v>5</v>
      </c>
      <c r="C6" s="11">
        <f>Parameters!$D$17</f>
        <v>0.22</v>
      </c>
      <c r="D6" s="5">
        <v>10</v>
      </c>
      <c r="E6" s="11">
        <f>Parameters!$D$19</f>
        <v>0.26</v>
      </c>
      <c r="F6" s="5"/>
      <c r="G6" s="11"/>
      <c r="H6" s="5"/>
      <c r="I6" s="11"/>
      <c r="J6" s="5">
        <v>15</v>
      </c>
      <c r="K6" s="11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4"/>
      <c r="S6" s="35">
        <v>0.5</v>
      </c>
      <c r="T6" s="35"/>
      <c r="U6" s="35"/>
      <c r="V6" s="35"/>
      <c r="W6" s="91">
        <f t="shared" si="0"/>
        <v>10.890000000000002</v>
      </c>
      <c r="X6" s="143">
        <f t="shared" si="2"/>
        <v>10.890000000000002</v>
      </c>
      <c r="Y6" s="143">
        <f>X6*(1+X$3)</f>
        <v>10.917225000000002</v>
      </c>
      <c r="Z6" s="143">
        <f t="shared" ref="Z6:AK6" si="4">Y6*(1+Y$3)</f>
        <v>10.780759687500002</v>
      </c>
      <c r="AA6" s="143">
        <f t="shared" si="4"/>
        <v>10.914441107625001</v>
      </c>
      <c r="AB6" s="143">
        <f t="shared" si="4"/>
        <v>11.967684674510814</v>
      </c>
      <c r="AC6" s="143">
        <f t="shared" si="4"/>
        <v>12.381766564248887</v>
      </c>
      <c r="AD6" s="143">
        <f t="shared" si="4"/>
        <v>12.721026968109307</v>
      </c>
      <c r="AE6" s="143">
        <f t="shared" si="4"/>
        <v>12.9881685344396</v>
      </c>
      <c r="AF6" s="143">
        <f t="shared" si="4"/>
        <v>13.247931905128393</v>
      </c>
      <c r="AG6" s="143">
        <f t="shared" si="4"/>
        <v>13.499642611325831</v>
      </c>
      <c r="AH6" s="143">
        <f t="shared" si="4"/>
        <v>13.75613582094102</v>
      </c>
      <c r="AI6" s="143">
        <f t="shared" si="4"/>
        <v>14.017502401538898</v>
      </c>
      <c r="AJ6" s="143">
        <f t="shared" si="4"/>
        <v>14.283834947168137</v>
      </c>
      <c r="AK6" s="143">
        <f t="shared" si="4"/>
        <v>14.555227811164329</v>
      </c>
    </row>
    <row r="7" spans="1:37" x14ac:dyDescent="0.25">
      <c r="A7" s="56" t="s">
        <v>57</v>
      </c>
      <c r="B7" s="5">
        <v>5</v>
      </c>
      <c r="C7" s="11">
        <f>Parameters!$D$17</f>
        <v>0.22</v>
      </c>
      <c r="D7" s="5">
        <v>5</v>
      </c>
      <c r="E7" s="11">
        <f>Parameters!$D$19</f>
        <v>0.26</v>
      </c>
      <c r="F7" s="5"/>
      <c r="G7" s="11"/>
      <c r="H7" s="5">
        <v>50</v>
      </c>
      <c r="I7" s="11">
        <f>Parameters!$D$23</f>
        <v>0.31</v>
      </c>
      <c r="J7" s="5">
        <v>10</v>
      </c>
      <c r="K7" s="11">
        <f>Parameters!$D$25</f>
        <v>0.31</v>
      </c>
      <c r="L7" s="4"/>
      <c r="M7" s="9"/>
      <c r="N7" s="4">
        <v>5</v>
      </c>
      <c r="O7" s="9">
        <f>Parameters!$D$29</f>
        <v>0.31</v>
      </c>
      <c r="P7" s="9"/>
      <c r="Q7" s="4"/>
      <c r="R7" s="4"/>
      <c r="S7" s="35">
        <v>0.5</v>
      </c>
      <c r="T7" s="35"/>
      <c r="U7" s="35"/>
      <c r="V7" s="35"/>
      <c r="W7" s="91">
        <f t="shared" si="0"/>
        <v>24.805000000000003</v>
      </c>
      <c r="X7" s="143">
        <f t="shared" si="2"/>
        <v>24.805000000000003</v>
      </c>
      <c r="Y7" s="143">
        <f>X7*(1+X$3)</f>
        <v>24.867012500000001</v>
      </c>
      <c r="Z7" s="143">
        <f t="shared" ref="Z7:AK7" si="5">Y7*(1+Y$3)</f>
        <v>24.556174843750004</v>
      </c>
      <c r="AA7" s="143">
        <f t="shared" si="5"/>
        <v>24.860671411812504</v>
      </c>
      <c r="AB7" s="143">
        <f t="shared" si="5"/>
        <v>27.259726203052413</v>
      </c>
      <c r="AC7" s="143">
        <f t="shared" si="5"/>
        <v>28.202912729678026</v>
      </c>
      <c r="AD7" s="143">
        <f t="shared" si="5"/>
        <v>28.975672538471205</v>
      </c>
      <c r="AE7" s="143">
        <f t="shared" si="5"/>
        <v>29.584161661779099</v>
      </c>
      <c r="AF7" s="143">
        <f t="shared" si="5"/>
        <v>30.175844895014681</v>
      </c>
      <c r="AG7" s="143">
        <f t="shared" si="5"/>
        <v>30.749185948019957</v>
      </c>
      <c r="AH7" s="143">
        <f t="shared" si="5"/>
        <v>31.333420481032334</v>
      </c>
      <c r="AI7" s="143">
        <f t="shared" si="5"/>
        <v>31.928755470171946</v>
      </c>
      <c r="AJ7" s="143">
        <f t="shared" si="5"/>
        <v>32.535401824105207</v>
      </c>
      <c r="AK7" s="143">
        <f t="shared" si="5"/>
        <v>33.153574458763202</v>
      </c>
    </row>
    <row r="8" spans="1:37" x14ac:dyDescent="0.25">
      <c r="A8" s="56" t="s">
        <v>121</v>
      </c>
      <c r="B8" s="5">
        <v>3</v>
      </c>
      <c r="C8" s="11">
        <f>Parameters!$D$17</f>
        <v>0.22</v>
      </c>
      <c r="D8" s="5">
        <v>5</v>
      </c>
      <c r="E8" s="11">
        <f>Parameters!$D$19</f>
        <v>0.26</v>
      </c>
      <c r="F8" s="5"/>
      <c r="G8" s="11"/>
      <c r="H8" s="5"/>
      <c r="I8" s="11"/>
      <c r="J8" s="5"/>
      <c r="K8" s="9"/>
      <c r="L8" s="4">
        <v>3</v>
      </c>
      <c r="M8" s="9">
        <f>Parameters!$D$27</f>
        <v>0.31</v>
      </c>
      <c r="N8" s="4">
        <v>5</v>
      </c>
      <c r="O8" s="9">
        <f>Parameters!$D$29</f>
        <v>0.31</v>
      </c>
      <c r="P8" s="9"/>
      <c r="Q8" s="4"/>
      <c r="R8" s="4"/>
      <c r="S8" s="35">
        <v>0.5</v>
      </c>
      <c r="T8" s="35"/>
      <c r="U8" s="35"/>
      <c r="V8" s="35"/>
      <c r="W8" s="91">
        <f t="shared" si="0"/>
        <v>4.8839999999999995</v>
      </c>
      <c r="X8" s="143">
        <f t="shared" si="2"/>
        <v>4.8839999999999995</v>
      </c>
      <c r="Y8" s="143">
        <f>X8*(1+X$3)</f>
        <v>4.8962099999999991</v>
      </c>
      <c r="Z8" s="143">
        <f t="shared" ref="Z8:AK8" si="6">Y8*(1+Y$3)</f>
        <v>4.8350073749999991</v>
      </c>
      <c r="AA8" s="143">
        <f t="shared" si="6"/>
        <v>4.894961466449999</v>
      </c>
      <c r="AB8" s="143">
        <f t="shared" si="6"/>
        <v>5.3673252479624241</v>
      </c>
      <c r="AC8" s="143">
        <f t="shared" si="6"/>
        <v>5.5530347015419235</v>
      </c>
      <c r="AD8" s="143">
        <f t="shared" si="6"/>
        <v>5.7051878523641726</v>
      </c>
      <c r="AE8" s="143">
        <f t="shared" si="6"/>
        <v>5.8249967972638199</v>
      </c>
      <c r="AF8" s="143">
        <f t="shared" si="6"/>
        <v>5.941496733209096</v>
      </c>
      <c r="AG8" s="143">
        <f t="shared" si="6"/>
        <v>6.0543851711400682</v>
      </c>
      <c r="AH8" s="143">
        <f t="shared" si="6"/>
        <v>6.1694184893917292</v>
      </c>
      <c r="AI8" s="143">
        <f t="shared" si="6"/>
        <v>6.2866374406901713</v>
      </c>
      <c r="AJ8" s="143">
        <f t="shared" si="6"/>
        <v>6.4060835520632837</v>
      </c>
      <c r="AK8" s="143">
        <f t="shared" si="6"/>
        <v>6.5277991395524859</v>
      </c>
    </row>
    <row r="9" spans="1:37" x14ac:dyDescent="0.25">
      <c r="A9" s="56" t="s">
        <v>176</v>
      </c>
      <c r="B9" s="5">
        <v>3</v>
      </c>
      <c r="C9" s="11">
        <f>Parameters!$D$17</f>
        <v>0.22</v>
      </c>
      <c r="D9" s="5">
        <v>5</v>
      </c>
      <c r="E9" s="11">
        <f>Parameters!$D$19</f>
        <v>0.26</v>
      </c>
      <c r="F9" s="5"/>
      <c r="G9" s="11"/>
      <c r="H9" s="5"/>
      <c r="I9" s="11"/>
      <c r="J9" s="5"/>
      <c r="K9" s="9"/>
      <c r="L9" s="4">
        <v>3</v>
      </c>
      <c r="M9" s="9">
        <f>Parameters!$D$27</f>
        <v>0.31</v>
      </c>
      <c r="N9" s="4">
        <v>5</v>
      </c>
      <c r="O9" s="9">
        <f>Parameters!$D$29</f>
        <v>0.31</v>
      </c>
      <c r="P9" s="9"/>
      <c r="Q9" s="4"/>
      <c r="R9" s="4"/>
      <c r="S9" s="35">
        <v>0.5</v>
      </c>
      <c r="T9" s="35"/>
      <c r="U9" s="35"/>
      <c r="V9" s="35"/>
      <c r="W9" s="91">
        <f t="shared" si="0"/>
        <v>4.8839999999999995</v>
      </c>
      <c r="X9" s="143">
        <f t="shared" si="2"/>
        <v>4.8839999999999995</v>
      </c>
      <c r="Y9" s="143">
        <f>X9*(1+X$3)</f>
        <v>4.8962099999999991</v>
      </c>
      <c r="Z9" s="143">
        <f t="shared" ref="Z9:AK9" si="7">Y9*(1+Y$3)</f>
        <v>4.8350073749999991</v>
      </c>
      <c r="AA9" s="143">
        <f t="shared" si="7"/>
        <v>4.894961466449999</v>
      </c>
      <c r="AB9" s="143">
        <f t="shared" si="7"/>
        <v>5.3673252479624241</v>
      </c>
      <c r="AC9" s="143">
        <f t="shared" si="7"/>
        <v>5.5530347015419235</v>
      </c>
      <c r="AD9" s="143">
        <f t="shared" si="7"/>
        <v>5.7051878523641726</v>
      </c>
      <c r="AE9" s="143">
        <f t="shared" si="7"/>
        <v>5.8249967972638199</v>
      </c>
      <c r="AF9" s="143">
        <f t="shared" si="7"/>
        <v>5.941496733209096</v>
      </c>
      <c r="AG9" s="143">
        <f t="shared" si="7"/>
        <v>6.0543851711400682</v>
      </c>
      <c r="AH9" s="143">
        <f t="shared" si="7"/>
        <v>6.1694184893917292</v>
      </c>
      <c r="AI9" s="143">
        <f t="shared" si="7"/>
        <v>6.2866374406901713</v>
      </c>
      <c r="AJ9" s="143">
        <f t="shared" si="7"/>
        <v>6.4060835520632837</v>
      </c>
      <c r="AK9" s="143">
        <f t="shared" si="7"/>
        <v>6.5277991395524859</v>
      </c>
    </row>
    <row r="10" spans="1:37" x14ac:dyDescent="0.25">
      <c r="A10" s="56" t="s">
        <v>192</v>
      </c>
      <c r="B10" s="5">
        <v>3</v>
      </c>
      <c r="C10" s="11">
        <f>Parameters!$D$17</f>
        <v>0.22</v>
      </c>
      <c r="D10" s="5">
        <v>5</v>
      </c>
      <c r="E10" s="11">
        <f>Parameters!$D$19</f>
        <v>0.26</v>
      </c>
      <c r="F10" s="5"/>
      <c r="G10" s="11"/>
      <c r="H10" s="5"/>
      <c r="I10" s="11"/>
      <c r="J10" s="5"/>
      <c r="K10" s="9"/>
      <c r="L10" s="4">
        <v>3</v>
      </c>
      <c r="M10" s="9">
        <f>Parameters!$D$27</f>
        <v>0.31</v>
      </c>
      <c r="N10" s="4">
        <v>5</v>
      </c>
      <c r="O10" s="9">
        <f>Parameters!$D$29</f>
        <v>0.31</v>
      </c>
      <c r="P10" s="9"/>
      <c r="Q10" s="4"/>
      <c r="R10" s="4"/>
      <c r="S10" s="35">
        <v>0.5</v>
      </c>
      <c r="T10" s="35"/>
      <c r="U10" s="35"/>
      <c r="V10" s="35"/>
      <c r="W10" s="91">
        <f t="shared" si="0"/>
        <v>4.8839999999999995</v>
      </c>
      <c r="X10" s="143">
        <f t="shared" si="2"/>
        <v>4.8839999999999995</v>
      </c>
      <c r="Y10" s="143">
        <f>X10*(1+X$3)</f>
        <v>4.8962099999999991</v>
      </c>
      <c r="Z10" s="143">
        <f t="shared" ref="Z10:AK10" si="8">Y10*(1+Y$3)</f>
        <v>4.8350073749999991</v>
      </c>
      <c r="AA10" s="143">
        <f t="shared" si="8"/>
        <v>4.894961466449999</v>
      </c>
      <c r="AB10" s="143">
        <f t="shared" si="8"/>
        <v>5.3673252479624241</v>
      </c>
      <c r="AC10" s="143">
        <f t="shared" si="8"/>
        <v>5.5530347015419235</v>
      </c>
      <c r="AD10" s="143">
        <f t="shared" si="8"/>
        <v>5.7051878523641726</v>
      </c>
      <c r="AE10" s="143">
        <f t="shared" si="8"/>
        <v>5.8249967972638199</v>
      </c>
      <c r="AF10" s="143">
        <f t="shared" si="8"/>
        <v>5.941496733209096</v>
      </c>
      <c r="AG10" s="143">
        <f t="shared" si="8"/>
        <v>6.0543851711400682</v>
      </c>
      <c r="AH10" s="143">
        <f t="shared" si="8"/>
        <v>6.1694184893917292</v>
      </c>
      <c r="AI10" s="143">
        <f t="shared" si="8"/>
        <v>6.2866374406901713</v>
      </c>
      <c r="AJ10" s="143">
        <f t="shared" si="8"/>
        <v>6.4060835520632837</v>
      </c>
      <c r="AK10" s="143">
        <f t="shared" si="8"/>
        <v>6.5277991395524859</v>
      </c>
    </row>
    <row r="11" spans="1:37" x14ac:dyDescent="0.25">
      <c r="A11" s="56" t="s">
        <v>58</v>
      </c>
      <c r="B11" s="5">
        <v>15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15</v>
      </c>
      <c r="K11" s="11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4"/>
      <c r="S11" s="35">
        <v>0.5</v>
      </c>
      <c r="T11" s="35"/>
      <c r="U11" s="35"/>
      <c r="V11" s="35"/>
      <c r="W11" s="91">
        <f t="shared" si="0"/>
        <v>32.064999999999998</v>
      </c>
      <c r="X11" s="143">
        <f t="shared" si="2"/>
        <v>32.064999999999998</v>
      </c>
      <c r="Y11" s="143">
        <f>X11*(1+X$3)</f>
        <v>32.145162499999998</v>
      </c>
      <c r="Z11" s="143">
        <f t="shared" ref="Z11:AK11" si="9">Y11*(1+Y$3)</f>
        <v>31.743347968750001</v>
      </c>
      <c r="AA11" s="143">
        <f t="shared" si="9"/>
        <v>32.136965483562498</v>
      </c>
      <c r="AB11" s="143">
        <f t="shared" si="9"/>
        <v>35.23818265272628</v>
      </c>
      <c r="AC11" s="143">
        <f t="shared" si="9"/>
        <v>36.457423772510609</v>
      </c>
      <c r="AD11" s="143">
        <f t="shared" si="9"/>
        <v>37.456357183877401</v>
      </c>
      <c r="AE11" s="143">
        <f t="shared" si="9"/>
        <v>38.242940684738826</v>
      </c>
      <c r="AF11" s="143">
        <f t="shared" si="9"/>
        <v>39.007799498433606</v>
      </c>
      <c r="AG11" s="143">
        <f t="shared" si="9"/>
        <v>39.74894768890384</v>
      </c>
      <c r="AH11" s="143">
        <f t="shared" si="9"/>
        <v>40.504177694993011</v>
      </c>
      <c r="AI11" s="143">
        <f t="shared" si="9"/>
        <v>41.273757071197878</v>
      </c>
      <c r="AJ11" s="143">
        <f t="shared" si="9"/>
        <v>42.057958455550633</v>
      </c>
      <c r="AK11" s="143">
        <f t="shared" si="9"/>
        <v>42.857059666206091</v>
      </c>
    </row>
    <row r="12" spans="1:37" x14ac:dyDescent="0.25">
      <c r="A12" s="56" t="s">
        <v>178</v>
      </c>
      <c r="B12" s="5">
        <v>15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15</v>
      </c>
      <c r="K12" s="11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4"/>
      <c r="S12" s="35">
        <v>0.5</v>
      </c>
      <c r="T12" s="35"/>
      <c r="U12" s="35"/>
      <c r="V12" s="35"/>
      <c r="W12" s="91">
        <f t="shared" si="0"/>
        <v>32.064999999999998</v>
      </c>
      <c r="X12" s="143">
        <f t="shared" si="2"/>
        <v>32.064999999999998</v>
      </c>
      <c r="Y12" s="143">
        <f>X12*(1+X$3)</f>
        <v>32.145162499999998</v>
      </c>
      <c r="Z12" s="143">
        <f t="shared" ref="Z12:AK12" si="10">Y12*(1+Y$3)</f>
        <v>31.743347968750001</v>
      </c>
      <c r="AA12" s="143">
        <f t="shared" si="10"/>
        <v>32.136965483562498</v>
      </c>
      <c r="AB12" s="143">
        <f t="shared" si="10"/>
        <v>35.23818265272628</v>
      </c>
      <c r="AC12" s="143">
        <f t="shared" si="10"/>
        <v>36.457423772510609</v>
      </c>
      <c r="AD12" s="143">
        <f t="shared" si="10"/>
        <v>37.456357183877401</v>
      </c>
      <c r="AE12" s="143">
        <f t="shared" si="10"/>
        <v>38.242940684738826</v>
      </c>
      <c r="AF12" s="143">
        <f t="shared" si="10"/>
        <v>39.007799498433606</v>
      </c>
      <c r="AG12" s="143">
        <f t="shared" si="10"/>
        <v>39.74894768890384</v>
      </c>
      <c r="AH12" s="143">
        <f t="shared" si="10"/>
        <v>40.504177694993011</v>
      </c>
      <c r="AI12" s="143">
        <f t="shared" si="10"/>
        <v>41.273757071197878</v>
      </c>
      <c r="AJ12" s="143">
        <f t="shared" si="10"/>
        <v>42.057958455550633</v>
      </c>
      <c r="AK12" s="143">
        <f t="shared" si="10"/>
        <v>42.857059666206091</v>
      </c>
    </row>
    <row r="13" spans="1:37" x14ac:dyDescent="0.25">
      <c r="A13" s="56" t="s">
        <v>122</v>
      </c>
      <c r="B13" s="5">
        <v>5</v>
      </c>
      <c r="C13" s="11">
        <f>Parameters!$D$17</f>
        <v>0.22</v>
      </c>
      <c r="D13" s="5">
        <v>5</v>
      </c>
      <c r="E13" s="11">
        <f>Parameters!$D$19</f>
        <v>0.26</v>
      </c>
      <c r="F13" s="5"/>
      <c r="G13" s="11"/>
      <c r="H13" s="5"/>
      <c r="I13" s="11"/>
      <c r="J13" s="5"/>
      <c r="K13" s="9"/>
      <c r="L13" s="4"/>
      <c r="M13" s="9"/>
      <c r="N13" s="4"/>
      <c r="O13" s="9"/>
      <c r="P13" s="9"/>
      <c r="Q13" s="4"/>
      <c r="R13" s="4"/>
      <c r="S13" s="35">
        <v>0.5</v>
      </c>
      <c r="T13" s="35"/>
      <c r="U13" s="35"/>
      <c r="V13" s="35"/>
      <c r="W13" s="91">
        <f t="shared" si="0"/>
        <v>2.6400000000000006</v>
      </c>
      <c r="X13" s="143">
        <f t="shared" si="2"/>
        <v>2.6400000000000006</v>
      </c>
      <c r="Y13" s="143">
        <f>X13*(1+X$3)</f>
        <v>2.6466000000000003</v>
      </c>
      <c r="Z13" s="143">
        <f t="shared" ref="Z13:AK13" si="11">Y13*(1+Y$3)</f>
        <v>2.6135175000000004</v>
      </c>
      <c r="AA13" s="143">
        <f t="shared" si="11"/>
        <v>2.6459251170000004</v>
      </c>
      <c r="AB13" s="143">
        <f t="shared" si="11"/>
        <v>2.9012568907905005</v>
      </c>
      <c r="AC13" s="143">
        <f t="shared" si="11"/>
        <v>3.0016403792118518</v>
      </c>
      <c r="AD13" s="143">
        <f t="shared" si="11"/>
        <v>3.0838853256022567</v>
      </c>
      <c r="AE13" s="143">
        <f t="shared" si="11"/>
        <v>3.1486469174399039</v>
      </c>
      <c r="AF13" s="143">
        <f t="shared" si="11"/>
        <v>3.2116198557887019</v>
      </c>
      <c r="AG13" s="143">
        <f t="shared" si="11"/>
        <v>3.2726406330486868</v>
      </c>
      <c r="AH13" s="143">
        <f t="shared" si="11"/>
        <v>3.3348208050766117</v>
      </c>
      <c r="AI13" s="143">
        <f t="shared" si="11"/>
        <v>3.398182400373067</v>
      </c>
      <c r="AJ13" s="143">
        <f t="shared" si="11"/>
        <v>3.4627478659801549</v>
      </c>
      <c r="AK13" s="143">
        <f t="shared" si="11"/>
        <v>3.5285400754337775</v>
      </c>
    </row>
    <row r="14" spans="1:37" x14ac:dyDescent="0.25">
      <c r="A14" s="56" t="s">
        <v>123</v>
      </c>
      <c r="B14" s="5">
        <v>5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/>
      <c r="I14" s="11"/>
      <c r="J14" s="5">
        <v>20</v>
      </c>
      <c r="K14" s="11">
        <f>Parameters!$D$25</f>
        <v>0.31</v>
      </c>
      <c r="L14" s="4">
        <v>5</v>
      </c>
      <c r="M14" s="9">
        <f>Parameters!$D$27</f>
        <v>0.31</v>
      </c>
      <c r="N14" s="4">
        <v>5</v>
      </c>
      <c r="O14" s="9">
        <f>Parameters!$D$29</f>
        <v>0.31</v>
      </c>
      <c r="P14" s="9"/>
      <c r="Q14" s="4"/>
      <c r="R14" s="4"/>
      <c r="S14" s="35">
        <v>0.5</v>
      </c>
      <c r="T14" s="35"/>
      <c r="U14" s="35"/>
      <c r="V14" s="35"/>
      <c r="W14" s="91">
        <f t="shared" si="0"/>
        <v>14.300000000000002</v>
      </c>
      <c r="X14" s="143">
        <f t="shared" si="2"/>
        <v>14.300000000000002</v>
      </c>
      <c r="Y14" s="143">
        <f>X14*(1+X$3)</f>
        <v>14.335750000000001</v>
      </c>
      <c r="Z14" s="143">
        <f t="shared" ref="Z14:AK14" si="12">Y14*(1+Y$3)</f>
        <v>14.156553125000002</v>
      </c>
      <c r="AA14" s="143">
        <f t="shared" si="12"/>
        <v>14.332094383750002</v>
      </c>
      <c r="AB14" s="143">
        <f t="shared" si="12"/>
        <v>15.715141491781878</v>
      </c>
      <c r="AC14" s="143">
        <f t="shared" si="12"/>
        <v>16.25888538739753</v>
      </c>
      <c r="AD14" s="143">
        <f t="shared" si="12"/>
        <v>16.704378847012226</v>
      </c>
      <c r="AE14" s="143">
        <f t="shared" si="12"/>
        <v>17.055170802799481</v>
      </c>
      <c r="AF14" s="143">
        <f t="shared" si="12"/>
        <v>17.396274218855471</v>
      </c>
      <c r="AG14" s="143">
        <f t="shared" si="12"/>
        <v>17.726803429013724</v>
      </c>
      <c r="AH14" s="143">
        <f t="shared" si="12"/>
        <v>18.063612694164984</v>
      </c>
      <c r="AI14" s="143">
        <f t="shared" si="12"/>
        <v>18.406821335354117</v>
      </c>
      <c r="AJ14" s="143">
        <f t="shared" si="12"/>
        <v>18.756550940725845</v>
      </c>
      <c r="AK14" s="143">
        <f t="shared" si="12"/>
        <v>19.112925408599633</v>
      </c>
    </row>
    <row r="15" spans="1:37" x14ac:dyDescent="0.25">
      <c r="A15" s="56" t="s">
        <v>59</v>
      </c>
      <c r="B15" s="5">
        <v>5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12</v>
      </c>
      <c r="K15" s="11">
        <f>Parameters!$D$25</f>
        <v>0.31</v>
      </c>
      <c r="L15" s="4">
        <v>5</v>
      </c>
      <c r="M15" s="9">
        <f>Parameters!$D$27</f>
        <v>0.31</v>
      </c>
      <c r="N15" s="4">
        <v>5</v>
      </c>
      <c r="O15" s="9">
        <f>Parameters!$D$29</f>
        <v>0.31</v>
      </c>
      <c r="P15" s="9"/>
      <c r="Q15" s="4"/>
      <c r="R15" s="4"/>
      <c r="S15" s="35">
        <v>0.5</v>
      </c>
      <c r="T15" s="35"/>
      <c r="U15" s="35"/>
      <c r="V15" s="35"/>
      <c r="W15" s="91">
        <f t="shared" si="0"/>
        <v>28.622000000000003</v>
      </c>
      <c r="X15" s="143">
        <f t="shared" si="2"/>
        <v>28.622000000000003</v>
      </c>
      <c r="Y15" s="143">
        <f>X15*(1+X$3)</f>
        <v>28.693555000000003</v>
      </c>
      <c r="Z15" s="143">
        <f t="shared" ref="Z15:AK15" si="13">Y15*(1+Y$3)</f>
        <v>28.334885562500006</v>
      </c>
      <c r="AA15" s="143">
        <f t="shared" si="13"/>
        <v>28.686238143475006</v>
      </c>
      <c r="AB15" s="143">
        <f t="shared" si="13"/>
        <v>31.454460124320345</v>
      </c>
      <c r="AC15" s="143">
        <f t="shared" si="13"/>
        <v>32.54278444462183</v>
      </c>
      <c r="AD15" s="143">
        <f t="shared" si="13"/>
        <v>33.434456738404471</v>
      </c>
      <c r="AE15" s="143">
        <f t="shared" si="13"/>
        <v>34.136580329910963</v>
      </c>
      <c r="AF15" s="143">
        <f t="shared" si="13"/>
        <v>34.81931193650918</v>
      </c>
      <c r="AG15" s="143">
        <f t="shared" si="13"/>
        <v>35.480878863302848</v>
      </c>
      <c r="AH15" s="143">
        <f t="shared" si="13"/>
        <v>36.155015561705596</v>
      </c>
      <c r="AI15" s="143">
        <f t="shared" si="13"/>
        <v>36.841960857377998</v>
      </c>
      <c r="AJ15" s="143">
        <f t="shared" si="13"/>
        <v>37.54195811366818</v>
      </c>
      <c r="AK15" s="143">
        <f t="shared" si="13"/>
        <v>38.255255317827874</v>
      </c>
    </row>
    <row r="16" spans="1:37" x14ac:dyDescent="0.25">
      <c r="A16" s="57" t="s">
        <v>124</v>
      </c>
      <c r="B16" s="5">
        <v>5</v>
      </c>
      <c r="C16" s="11">
        <f>Parameters!$D$17</f>
        <v>0.22</v>
      </c>
      <c r="D16" s="5">
        <v>5</v>
      </c>
      <c r="E16" s="11">
        <f>Parameters!$D$19</f>
        <v>0.26</v>
      </c>
      <c r="F16" s="5"/>
      <c r="G16" s="11"/>
      <c r="H16" s="5"/>
      <c r="I16" s="11"/>
      <c r="J16" s="5"/>
      <c r="K16" s="9"/>
      <c r="L16" s="4"/>
      <c r="M16" s="9"/>
      <c r="N16" s="4"/>
      <c r="O16" s="9"/>
      <c r="P16" s="9"/>
      <c r="Q16" s="4"/>
      <c r="R16" s="4"/>
      <c r="S16" s="35">
        <v>0.5</v>
      </c>
      <c r="T16" s="35"/>
      <c r="U16" s="35"/>
      <c r="V16" s="35"/>
      <c r="W16" s="91">
        <f t="shared" si="0"/>
        <v>2.6400000000000006</v>
      </c>
      <c r="X16" s="143">
        <f t="shared" si="2"/>
        <v>2.6400000000000006</v>
      </c>
      <c r="Y16" s="143">
        <f>X16*(1+X$3)</f>
        <v>2.6466000000000003</v>
      </c>
      <c r="Z16" s="143">
        <f t="shared" ref="Z16:AK16" si="14">Y16*(1+Y$3)</f>
        <v>2.6135175000000004</v>
      </c>
      <c r="AA16" s="143">
        <f t="shared" si="14"/>
        <v>2.6459251170000004</v>
      </c>
      <c r="AB16" s="143">
        <f t="shared" si="14"/>
        <v>2.9012568907905005</v>
      </c>
      <c r="AC16" s="143">
        <f t="shared" si="14"/>
        <v>3.0016403792118518</v>
      </c>
      <c r="AD16" s="143">
        <f t="shared" si="14"/>
        <v>3.0838853256022567</v>
      </c>
      <c r="AE16" s="143">
        <f t="shared" si="14"/>
        <v>3.1486469174399039</v>
      </c>
      <c r="AF16" s="143">
        <f t="shared" si="14"/>
        <v>3.2116198557887019</v>
      </c>
      <c r="AG16" s="143">
        <f t="shared" si="14"/>
        <v>3.2726406330486868</v>
      </c>
      <c r="AH16" s="143">
        <f t="shared" si="14"/>
        <v>3.3348208050766117</v>
      </c>
      <c r="AI16" s="143">
        <f t="shared" si="14"/>
        <v>3.398182400373067</v>
      </c>
      <c r="AJ16" s="143">
        <f t="shared" si="14"/>
        <v>3.4627478659801549</v>
      </c>
      <c r="AK16" s="143">
        <f t="shared" si="14"/>
        <v>3.5285400754337775</v>
      </c>
    </row>
    <row r="17" spans="1:43" x14ac:dyDescent="0.25">
      <c r="A17" s="57" t="s">
        <v>125</v>
      </c>
      <c r="B17" s="5"/>
      <c r="C17" s="11"/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15</v>
      </c>
      <c r="K17" s="11">
        <f>Parameters!$D$25</f>
        <v>0.31</v>
      </c>
      <c r="L17" s="4">
        <v>28</v>
      </c>
      <c r="M17" s="9">
        <f>Parameters!$D$27</f>
        <v>0.31</v>
      </c>
      <c r="N17" s="4"/>
      <c r="O17" s="9"/>
      <c r="P17" s="9"/>
      <c r="Q17" s="4"/>
      <c r="R17" s="4"/>
      <c r="S17" s="35"/>
      <c r="T17" s="35"/>
      <c r="U17" s="35"/>
      <c r="V17" s="35"/>
      <c r="W17" s="91">
        <f t="shared" si="0"/>
        <v>34.573</v>
      </c>
      <c r="X17" s="143">
        <f t="shared" si="2"/>
        <v>34.573</v>
      </c>
      <c r="Y17" s="143">
        <f>X17*(1+X$3)</f>
        <v>34.659432500000001</v>
      </c>
      <c r="Z17" s="143">
        <f t="shared" ref="Z17:AK17" si="15">Y17*(1+Y$3)</f>
        <v>34.22618959375</v>
      </c>
      <c r="AA17" s="143">
        <f t="shared" si="15"/>
        <v>34.650594344712502</v>
      </c>
      <c r="AB17" s="143">
        <f t="shared" si="15"/>
        <v>37.994376698977263</v>
      </c>
      <c r="AC17" s="143">
        <f t="shared" si="15"/>
        <v>39.308982132761876</v>
      </c>
      <c r="AD17" s="143">
        <f t="shared" si="15"/>
        <v>40.386048243199554</v>
      </c>
      <c r="AE17" s="143">
        <f t="shared" si="15"/>
        <v>41.234155256306742</v>
      </c>
      <c r="AF17" s="143">
        <f t="shared" si="15"/>
        <v>42.058838361432876</v>
      </c>
      <c r="AG17" s="143">
        <f t="shared" si="15"/>
        <v>42.857956290300095</v>
      </c>
      <c r="AH17" s="143">
        <f t="shared" si="15"/>
        <v>43.672257459815789</v>
      </c>
      <c r="AI17" s="143">
        <f t="shared" si="15"/>
        <v>44.502030351552285</v>
      </c>
      <c r="AJ17" s="143">
        <f t="shared" si="15"/>
        <v>45.347568928231773</v>
      </c>
      <c r="AK17" s="143">
        <f t="shared" si="15"/>
        <v>46.209172737868172</v>
      </c>
    </row>
    <row r="18" spans="1:43" x14ac:dyDescent="0.25">
      <c r="A18" s="57" t="s">
        <v>126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>
        <v>15</v>
      </c>
      <c r="K18" s="11">
        <f>Parameters!$D$25</f>
        <v>0.31</v>
      </c>
      <c r="L18" s="4">
        <v>28</v>
      </c>
      <c r="M18" s="9">
        <f>Parameters!$D$27</f>
        <v>0.31</v>
      </c>
      <c r="N18" s="4"/>
      <c r="O18" s="9"/>
      <c r="P18" s="9"/>
      <c r="Q18" s="4"/>
      <c r="R18" s="4"/>
      <c r="S18" s="35"/>
      <c r="T18" s="35"/>
      <c r="U18" s="35"/>
      <c r="V18" s="35"/>
      <c r="W18" s="91">
        <f t="shared" si="0"/>
        <v>34.573</v>
      </c>
      <c r="X18" s="143">
        <f t="shared" si="2"/>
        <v>34.573</v>
      </c>
      <c r="Y18" s="143">
        <f>X18*(1+X$3)</f>
        <v>34.659432500000001</v>
      </c>
      <c r="Z18" s="143">
        <f t="shared" ref="Z18:AK18" si="16">Y18*(1+Y$3)</f>
        <v>34.22618959375</v>
      </c>
      <c r="AA18" s="143">
        <f t="shared" si="16"/>
        <v>34.650594344712502</v>
      </c>
      <c r="AB18" s="143">
        <f t="shared" si="16"/>
        <v>37.994376698977263</v>
      </c>
      <c r="AC18" s="143">
        <f t="shared" si="16"/>
        <v>39.308982132761876</v>
      </c>
      <c r="AD18" s="143">
        <f t="shared" si="16"/>
        <v>40.386048243199554</v>
      </c>
      <c r="AE18" s="143">
        <f t="shared" si="16"/>
        <v>41.234155256306742</v>
      </c>
      <c r="AF18" s="143">
        <f t="shared" si="16"/>
        <v>42.058838361432876</v>
      </c>
      <c r="AG18" s="143">
        <f t="shared" si="16"/>
        <v>42.857956290300095</v>
      </c>
      <c r="AH18" s="143">
        <f t="shared" si="16"/>
        <v>43.672257459815789</v>
      </c>
      <c r="AI18" s="143">
        <f t="shared" si="16"/>
        <v>44.502030351552285</v>
      </c>
      <c r="AJ18" s="143">
        <f t="shared" si="16"/>
        <v>45.347568928231773</v>
      </c>
      <c r="AK18" s="143">
        <f t="shared" si="16"/>
        <v>46.209172737868172</v>
      </c>
    </row>
    <row r="19" spans="1:43" x14ac:dyDescent="0.25">
      <c r="A19" s="57" t="s">
        <v>127</v>
      </c>
      <c r="B19" s="5">
        <v>3</v>
      </c>
      <c r="C19" s="11">
        <f>Parameters!$D$17</f>
        <v>0.22</v>
      </c>
      <c r="D19" s="5">
        <v>5</v>
      </c>
      <c r="E19" s="9">
        <f>Parameters!$D$19</f>
        <v>0.26</v>
      </c>
      <c r="F19" s="5"/>
      <c r="G19" s="11"/>
      <c r="H19" s="5"/>
      <c r="I19" s="11"/>
      <c r="J19" s="5">
        <v>15</v>
      </c>
      <c r="K19" s="11">
        <f>Parameters!$D$25</f>
        <v>0.31</v>
      </c>
      <c r="L19" s="4">
        <v>5</v>
      </c>
      <c r="M19" s="9">
        <f>Parameters!$D$27</f>
        <v>0.31</v>
      </c>
      <c r="N19" s="4">
        <v>5</v>
      </c>
      <c r="O19" s="9">
        <f>Parameters!$D$29</f>
        <v>0.31</v>
      </c>
      <c r="P19" s="9"/>
      <c r="Q19" s="4"/>
      <c r="R19" s="4"/>
      <c r="S19" s="35"/>
      <c r="T19" s="35"/>
      <c r="U19" s="35"/>
      <c r="V19" s="35"/>
      <c r="W19" s="91">
        <f t="shared" si="0"/>
        <v>10.681000000000001</v>
      </c>
      <c r="X19" s="143">
        <f t="shared" si="2"/>
        <v>10.681000000000001</v>
      </c>
      <c r="Y19" s="143">
        <f>X19*(1+X$3)</f>
        <v>10.7077025</v>
      </c>
      <c r="Z19" s="143">
        <f t="shared" ref="Z19:AK19" si="17">Y19*(1+Y$3)</f>
        <v>10.57385621875</v>
      </c>
      <c r="AA19" s="143">
        <f t="shared" si="17"/>
        <v>10.7049720358625</v>
      </c>
      <c r="AB19" s="143">
        <f t="shared" si="17"/>
        <v>11.738001837323232</v>
      </c>
      <c r="AC19" s="143">
        <f t="shared" si="17"/>
        <v>12.144136700894615</v>
      </c>
      <c r="AD19" s="143">
        <f t="shared" si="17"/>
        <v>12.476886046499128</v>
      </c>
      <c r="AE19" s="143">
        <f t="shared" si="17"/>
        <v>12.738900653475609</v>
      </c>
      <c r="AF19" s="143">
        <f t="shared" si="17"/>
        <v>12.99367866654512</v>
      </c>
      <c r="AG19" s="143">
        <f t="shared" si="17"/>
        <v>13.240558561209477</v>
      </c>
      <c r="AH19" s="143">
        <f t="shared" si="17"/>
        <v>13.492129173872456</v>
      </c>
      <c r="AI19" s="143">
        <f t="shared" si="17"/>
        <v>13.748479628176032</v>
      </c>
      <c r="AJ19" s="143">
        <f t="shared" si="17"/>
        <v>14.009700741111375</v>
      </c>
      <c r="AK19" s="143">
        <f t="shared" si="17"/>
        <v>14.275885055192489</v>
      </c>
    </row>
    <row r="20" spans="1:43" x14ac:dyDescent="0.25">
      <c r="A20" s="57" t="s">
        <v>128</v>
      </c>
      <c r="B20" s="5">
        <v>3</v>
      </c>
      <c r="C20" s="11">
        <f>Parameters!$D$17</f>
        <v>0.22</v>
      </c>
      <c r="D20" s="5">
        <v>5</v>
      </c>
      <c r="E20" s="11">
        <f>Parameters!$D$19</f>
        <v>0.26</v>
      </c>
      <c r="F20" s="5"/>
      <c r="G20" s="11"/>
      <c r="H20" s="5"/>
      <c r="I20" s="11"/>
      <c r="J20" s="5">
        <v>15</v>
      </c>
      <c r="K20" s="11">
        <f>Parameters!$D$25</f>
        <v>0.31</v>
      </c>
      <c r="L20" s="4">
        <v>5</v>
      </c>
      <c r="M20" s="9">
        <f>Parameters!$D$27</f>
        <v>0.31</v>
      </c>
      <c r="N20" s="4">
        <v>5</v>
      </c>
      <c r="O20" s="9">
        <f>Parameters!$D$29</f>
        <v>0.31</v>
      </c>
      <c r="P20" s="9"/>
      <c r="Q20" s="4"/>
      <c r="R20" s="4"/>
      <c r="S20" s="35"/>
      <c r="T20" s="35"/>
      <c r="U20" s="35"/>
      <c r="V20" s="35"/>
      <c r="W20" s="91">
        <f t="shared" si="0"/>
        <v>10.681000000000001</v>
      </c>
      <c r="X20" s="143">
        <f t="shared" si="2"/>
        <v>10.681000000000001</v>
      </c>
      <c r="Y20" s="143">
        <f>X20*(1+X$3)</f>
        <v>10.7077025</v>
      </c>
      <c r="Z20" s="143">
        <f t="shared" ref="Z20:AK20" si="18">Y20*(1+Y$3)</f>
        <v>10.57385621875</v>
      </c>
      <c r="AA20" s="143">
        <f t="shared" si="18"/>
        <v>10.7049720358625</v>
      </c>
      <c r="AB20" s="143">
        <f t="shared" si="18"/>
        <v>11.738001837323232</v>
      </c>
      <c r="AC20" s="143">
        <f t="shared" si="18"/>
        <v>12.144136700894615</v>
      </c>
      <c r="AD20" s="143">
        <f t="shared" si="18"/>
        <v>12.476886046499128</v>
      </c>
      <c r="AE20" s="143">
        <f t="shared" si="18"/>
        <v>12.738900653475609</v>
      </c>
      <c r="AF20" s="143">
        <f t="shared" si="18"/>
        <v>12.99367866654512</v>
      </c>
      <c r="AG20" s="143">
        <f t="shared" si="18"/>
        <v>13.240558561209477</v>
      </c>
      <c r="AH20" s="143">
        <f t="shared" si="18"/>
        <v>13.492129173872456</v>
      </c>
      <c r="AI20" s="143">
        <f t="shared" si="18"/>
        <v>13.748479628176032</v>
      </c>
      <c r="AJ20" s="143">
        <f t="shared" si="18"/>
        <v>14.009700741111375</v>
      </c>
      <c r="AK20" s="143">
        <f t="shared" si="18"/>
        <v>14.275885055192489</v>
      </c>
    </row>
    <row r="21" spans="1:43" x14ac:dyDescent="0.25">
      <c r="A21" s="55" t="s">
        <v>63</v>
      </c>
      <c r="B21" s="114"/>
      <c r="C21" s="90"/>
      <c r="D21" s="114"/>
      <c r="E21" s="90"/>
      <c r="F21" s="114"/>
      <c r="G21" s="90"/>
      <c r="H21" s="114"/>
      <c r="I21" s="90"/>
      <c r="J21" s="114"/>
      <c r="K21" s="90"/>
      <c r="L21" s="114"/>
      <c r="M21" s="90"/>
      <c r="N21" s="114"/>
      <c r="O21" s="90"/>
      <c r="P21" s="90"/>
      <c r="Q21" s="89"/>
      <c r="R21" s="89"/>
      <c r="S21" s="90"/>
      <c r="T21" s="89"/>
      <c r="U21" s="89"/>
      <c r="V21" s="89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</row>
    <row r="22" spans="1:43" x14ac:dyDescent="0.25">
      <c r="A22" s="58" t="s">
        <v>162</v>
      </c>
      <c r="B22" s="5">
        <v>5</v>
      </c>
      <c r="C22" s="11">
        <f>Parameters!$D$17</f>
        <v>0.22</v>
      </c>
      <c r="D22" s="5">
        <v>5</v>
      </c>
      <c r="E22" s="11">
        <f>Parameters!$D$19</f>
        <v>0.26</v>
      </c>
      <c r="F22" s="5"/>
      <c r="G22" s="11"/>
      <c r="H22" s="5">
        <v>50</v>
      </c>
      <c r="I22" s="11">
        <f>Parameters!$D$23</f>
        <v>0.31</v>
      </c>
      <c r="J22" s="5">
        <v>10</v>
      </c>
      <c r="K22" s="11">
        <f>Parameters!$D$25</f>
        <v>0.31</v>
      </c>
      <c r="L22" s="4">
        <v>5</v>
      </c>
      <c r="M22" s="9">
        <f>Parameters!$D$27</f>
        <v>0.31</v>
      </c>
      <c r="N22" s="4">
        <v>6</v>
      </c>
      <c r="O22" s="9">
        <f>Parameters!$D$29</f>
        <v>0.31</v>
      </c>
      <c r="P22" s="9">
        <v>2</v>
      </c>
      <c r="Q22" s="3"/>
      <c r="R22" s="3"/>
      <c r="S22" s="35">
        <v>0.5</v>
      </c>
      <c r="T22" s="35"/>
      <c r="U22" s="35"/>
      <c r="V22" s="35"/>
      <c r="W22" s="91">
        <f t="shared" ref="W22:W40" si="19">IF((B22*C22+D22*E22+F22*G22+H22*I22+J22*K22+L22*M22+N22*O22+P22+Q22*R22)=0,"",
                          ((B22*C22+D22*E22+F22*G22+H22*I22+J22*K22+L22*M22+N22*O22)*IF(U22&gt;0,U22,1)+P22+IF(Q22=0,1,Q22)*R22)*(1+Overhead_Common)*IF(V22&gt;0,V22,1))</f>
        <v>29.051000000000002</v>
      </c>
      <c r="X22" s="143">
        <f t="shared" si="2"/>
        <v>29.051000000000002</v>
      </c>
      <c r="Y22" s="143">
        <f>X22*(1+X$3)</f>
        <v>29.123627500000001</v>
      </c>
      <c r="Z22" s="143">
        <f t="shared" ref="Z22:AK22" si="20">Y22*(1+Y$3)</f>
        <v>28.759582156250001</v>
      </c>
      <c r="AA22" s="143">
        <f t="shared" si="20"/>
        <v>29.1162009749875</v>
      </c>
      <c r="AB22" s="143">
        <f t="shared" si="20"/>
        <v>31.925914369073794</v>
      </c>
      <c r="AC22" s="143">
        <f t="shared" si="20"/>
        <v>33.030551006243748</v>
      </c>
      <c r="AD22" s="143">
        <f t="shared" si="20"/>
        <v>33.93558810381483</v>
      </c>
      <c r="AE22" s="143">
        <f t="shared" si="20"/>
        <v>34.648235453994936</v>
      </c>
      <c r="AF22" s="143">
        <f t="shared" si="20"/>
        <v>35.341200163074838</v>
      </c>
      <c r="AG22" s="143">
        <f t="shared" si="20"/>
        <v>36.012682966173259</v>
      </c>
      <c r="AH22" s="143">
        <f t="shared" si="20"/>
        <v>36.696923942530546</v>
      </c>
      <c r="AI22" s="143">
        <f t="shared" si="20"/>
        <v>37.394165497438621</v>
      </c>
      <c r="AJ22" s="143">
        <f t="shared" si="20"/>
        <v>38.104654641889951</v>
      </c>
      <c r="AK22" s="143">
        <f t="shared" si="20"/>
        <v>38.828643080085854</v>
      </c>
    </row>
    <row r="23" spans="1:43" x14ac:dyDescent="0.25">
      <c r="A23" s="58" t="s">
        <v>129</v>
      </c>
      <c r="B23" s="5">
        <v>5</v>
      </c>
      <c r="C23" s="11">
        <f>Parameters!$D$17</f>
        <v>0.22</v>
      </c>
      <c r="D23" s="5">
        <v>7</v>
      </c>
      <c r="E23" s="11">
        <f>Parameters!$D$19</f>
        <v>0.26</v>
      </c>
      <c r="F23" s="5"/>
      <c r="G23" s="11"/>
      <c r="H23" s="5">
        <v>50</v>
      </c>
      <c r="I23" s="11">
        <f>Parameters!$D$23</f>
        <v>0.31</v>
      </c>
      <c r="J23" s="5">
        <v>18</v>
      </c>
      <c r="K23" s="11">
        <f>Parameters!$D$25</f>
        <v>0.31</v>
      </c>
      <c r="L23" s="4">
        <v>5</v>
      </c>
      <c r="M23" s="9">
        <f>Parameters!$D$27</f>
        <v>0.31</v>
      </c>
      <c r="N23" s="4">
        <v>5</v>
      </c>
      <c r="O23" s="9">
        <f>Parameters!$D$29</f>
        <v>0.31</v>
      </c>
      <c r="P23" s="9">
        <v>2</v>
      </c>
      <c r="Q23" s="3"/>
      <c r="R23" s="3"/>
      <c r="S23" s="35">
        <v>0.5</v>
      </c>
      <c r="T23" s="35"/>
      <c r="U23" s="35"/>
      <c r="V23" s="35"/>
      <c r="W23" s="91">
        <f t="shared" si="19"/>
        <v>32.010000000000005</v>
      </c>
      <c r="X23" s="143">
        <f t="shared" si="2"/>
        <v>32.010000000000005</v>
      </c>
      <c r="Y23" s="143">
        <f>X23*(1+X$3)</f>
        <v>32.090025000000004</v>
      </c>
      <c r="Z23" s="143">
        <f t="shared" ref="Z23:AK23" si="21">Y23*(1+Y$3)</f>
        <v>31.688899687500005</v>
      </c>
      <c r="AA23" s="143">
        <f t="shared" si="21"/>
        <v>32.081842043625002</v>
      </c>
      <c r="AB23" s="143">
        <f t="shared" si="21"/>
        <v>35.177739800834814</v>
      </c>
      <c r="AC23" s="143">
        <f t="shared" si="21"/>
        <v>36.394889597943695</v>
      </c>
      <c r="AD23" s="143">
        <f t="shared" si="21"/>
        <v>37.392109572927353</v>
      </c>
      <c r="AE23" s="143">
        <f t="shared" si="21"/>
        <v>38.177343873958826</v>
      </c>
      <c r="AF23" s="143">
        <f t="shared" si="21"/>
        <v>38.940890751438005</v>
      </c>
      <c r="AG23" s="143">
        <f t="shared" si="21"/>
        <v>39.680767675715323</v>
      </c>
      <c r="AH23" s="143">
        <f t="shared" si="21"/>
        <v>40.434702261553909</v>
      </c>
      <c r="AI23" s="143">
        <f t="shared" si="21"/>
        <v>41.202961604523431</v>
      </c>
      <c r="AJ23" s="143">
        <f t="shared" si="21"/>
        <v>41.985817875009374</v>
      </c>
      <c r="AK23" s="143">
        <f t="shared" si="21"/>
        <v>42.783548414634545</v>
      </c>
    </row>
    <row r="24" spans="1:43" x14ac:dyDescent="0.25">
      <c r="A24" s="58" t="s">
        <v>62</v>
      </c>
      <c r="B24" s="5">
        <v>5</v>
      </c>
      <c r="C24" s="11">
        <f>Parameters!$D$17</f>
        <v>0.22</v>
      </c>
      <c r="D24" s="5">
        <v>6</v>
      </c>
      <c r="E24" s="11">
        <f>Parameters!$D$19</f>
        <v>0.26</v>
      </c>
      <c r="F24" s="5"/>
      <c r="G24" s="11"/>
      <c r="H24" s="5">
        <v>50</v>
      </c>
      <c r="I24" s="11">
        <f>Parameters!$D$23</f>
        <v>0.31</v>
      </c>
      <c r="J24" s="5">
        <v>18</v>
      </c>
      <c r="K24" s="11">
        <f>Parameters!$D$25</f>
        <v>0.31</v>
      </c>
      <c r="L24" s="4">
        <v>5</v>
      </c>
      <c r="M24" s="9">
        <f>Parameters!$D$27</f>
        <v>0.31</v>
      </c>
      <c r="N24" s="4">
        <v>5</v>
      </c>
      <c r="O24" s="9">
        <f>Parameters!$D$29</f>
        <v>0.31</v>
      </c>
      <c r="P24" s="9">
        <v>2</v>
      </c>
      <c r="Q24" s="3"/>
      <c r="R24" s="3"/>
      <c r="S24" s="35">
        <v>0.5</v>
      </c>
      <c r="T24" s="35"/>
      <c r="U24" s="35"/>
      <c r="V24" s="35"/>
      <c r="W24" s="91">
        <f t="shared" si="19"/>
        <v>31.724000000000007</v>
      </c>
      <c r="X24" s="143">
        <f t="shared" si="2"/>
        <v>31.724000000000007</v>
      </c>
      <c r="Y24" s="143">
        <f>X24*(1+X$3)</f>
        <v>31.803310000000007</v>
      </c>
      <c r="Z24" s="143">
        <f t="shared" ref="Z24:AK24" si="22">Y24*(1+Y$3)</f>
        <v>31.405768625000007</v>
      </c>
      <c r="AA24" s="143">
        <f t="shared" si="22"/>
        <v>31.795200155950006</v>
      </c>
      <c r="AB24" s="143">
        <f t="shared" si="22"/>
        <v>34.863436970999182</v>
      </c>
      <c r="AC24" s="143">
        <f t="shared" si="22"/>
        <v>36.069711890195755</v>
      </c>
      <c r="AD24" s="143">
        <f t="shared" si="22"/>
        <v>37.058021995987119</v>
      </c>
      <c r="AE24" s="143">
        <f t="shared" si="22"/>
        <v>37.836240457902846</v>
      </c>
      <c r="AF24" s="143">
        <f t="shared" si="22"/>
        <v>38.592965267060904</v>
      </c>
      <c r="AG24" s="143">
        <f t="shared" si="22"/>
        <v>39.326231607135057</v>
      </c>
      <c r="AH24" s="143">
        <f t="shared" si="22"/>
        <v>40.073430007670616</v>
      </c>
      <c r="AI24" s="143">
        <f t="shared" si="22"/>
        <v>40.834825177816356</v>
      </c>
      <c r="AJ24" s="143">
        <f t="shared" si="22"/>
        <v>41.61068685619486</v>
      </c>
      <c r="AK24" s="143">
        <f t="shared" si="22"/>
        <v>42.401289906462559</v>
      </c>
    </row>
    <row r="25" spans="1:43" x14ac:dyDescent="0.25">
      <c r="A25" s="58" t="s">
        <v>130</v>
      </c>
      <c r="B25" s="5">
        <v>5</v>
      </c>
      <c r="C25" s="11">
        <f>Parameters!$D$17</f>
        <v>0.22</v>
      </c>
      <c r="D25" s="5">
        <v>5</v>
      </c>
      <c r="E25" s="11">
        <f>Parameters!$D$19</f>
        <v>0.26</v>
      </c>
      <c r="F25" s="5"/>
      <c r="G25" s="11"/>
      <c r="H25" s="5"/>
      <c r="I25" s="11"/>
      <c r="J25" s="5"/>
      <c r="K25" s="24"/>
      <c r="L25" s="4">
        <v>2</v>
      </c>
      <c r="M25" s="9">
        <f>Parameters!$D$27</f>
        <v>0.31</v>
      </c>
      <c r="N25" s="4">
        <v>1</v>
      </c>
      <c r="O25" s="9">
        <f>Parameters!$D$29</f>
        <v>0.31</v>
      </c>
      <c r="P25" s="9">
        <v>2</v>
      </c>
      <c r="Q25" s="3"/>
      <c r="R25" s="3"/>
      <c r="S25" s="35">
        <v>0.5</v>
      </c>
      <c r="T25" s="35"/>
      <c r="U25" s="35"/>
      <c r="V25" s="35"/>
      <c r="W25" s="91">
        <f t="shared" si="19"/>
        <v>5.8630000000000004</v>
      </c>
      <c r="X25" s="143">
        <f t="shared" si="2"/>
        <v>5.8630000000000004</v>
      </c>
      <c r="Y25" s="143">
        <f>X25*(1+X$3)</f>
        <v>5.8776574999999998</v>
      </c>
      <c r="Z25" s="143">
        <f t="shared" ref="Z25:AK25" si="23">Y25*(1+Y$3)</f>
        <v>5.8041867812500003</v>
      </c>
      <c r="AA25" s="143">
        <f t="shared" si="23"/>
        <v>5.8761586973375</v>
      </c>
      <c r="AB25" s="143">
        <f t="shared" si="23"/>
        <v>6.4432080116305688</v>
      </c>
      <c r="AC25" s="143">
        <f t="shared" si="23"/>
        <v>6.6661430088329858</v>
      </c>
      <c r="AD25" s="143">
        <f t="shared" si="23"/>
        <v>6.8487953272750106</v>
      </c>
      <c r="AE25" s="143">
        <f t="shared" si="23"/>
        <v>6.9926200291477851</v>
      </c>
      <c r="AF25" s="143">
        <f t="shared" si="23"/>
        <v>7.1324724297307407</v>
      </c>
      <c r="AG25" s="143">
        <f t="shared" si="23"/>
        <v>7.2679894058956238</v>
      </c>
      <c r="AH25" s="143">
        <f t="shared" si="23"/>
        <v>7.4060812046076396</v>
      </c>
      <c r="AI25" s="143">
        <f t="shared" si="23"/>
        <v>7.5467967474951845</v>
      </c>
      <c r="AJ25" s="143">
        <f t="shared" si="23"/>
        <v>7.6901858856975922</v>
      </c>
      <c r="AK25" s="143">
        <f t="shared" si="23"/>
        <v>7.8362994175258454</v>
      </c>
    </row>
    <row r="26" spans="1:43" x14ac:dyDescent="0.25">
      <c r="A26" s="58" t="s">
        <v>60</v>
      </c>
      <c r="B26" s="5">
        <v>5</v>
      </c>
      <c r="C26" s="11">
        <f>Parameters!$D$17</f>
        <v>0.22</v>
      </c>
      <c r="D26" s="5">
        <v>8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8</v>
      </c>
      <c r="K26" s="11">
        <f>Parameters!$D$25</f>
        <v>0.31</v>
      </c>
      <c r="L26" s="4"/>
      <c r="M26" s="9"/>
      <c r="N26" s="4">
        <v>5</v>
      </c>
      <c r="O26" s="9">
        <f>Parameters!$D$29</f>
        <v>0.31</v>
      </c>
      <c r="P26" s="8"/>
      <c r="Q26" s="3"/>
      <c r="R26" s="3"/>
      <c r="S26" s="35">
        <v>0.5</v>
      </c>
      <c r="T26" s="35"/>
      <c r="U26" s="35"/>
      <c r="V26" s="35"/>
      <c r="W26" s="91">
        <f t="shared" si="19"/>
        <v>24.981000000000002</v>
      </c>
      <c r="X26" s="143">
        <f t="shared" si="2"/>
        <v>24.981000000000002</v>
      </c>
      <c r="Y26" s="143">
        <f>X26*(1+X$3)</f>
        <v>25.043452500000001</v>
      </c>
      <c r="Z26" s="143">
        <f t="shared" ref="Z26:AK26" si="24">Y26*(1+Y$3)</f>
        <v>24.730409343750001</v>
      </c>
      <c r="AA26" s="143">
        <f t="shared" si="24"/>
        <v>25.037066419612501</v>
      </c>
      <c r="AB26" s="143">
        <f t="shared" si="24"/>
        <v>27.453143329105107</v>
      </c>
      <c r="AC26" s="143">
        <f t="shared" si="24"/>
        <v>28.403022088292143</v>
      </c>
      <c r="AD26" s="143">
        <f t="shared" si="24"/>
        <v>29.181264893511351</v>
      </c>
      <c r="AE26" s="143">
        <f t="shared" si="24"/>
        <v>29.794071456275088</v>
      </c>
      <c r="AF26" s="143">
        <f t="shared" si="24"/>
        <v>30.389952885400589</v>
      </c>
      <c r="AG26" s="143">
        <f t="shared" si="24"/>
        <v>30.967361990223196</v>
      </c>
      <c r="AH26" s="143">
        <f t="shared" si="24"/>
        <v>31.555741868037433</v>
      </c>
      <c r="AI26" s="143">
        <f t="shared" si="24"/>
        <v>32.155300963530145</v>
      </c>
      <c r="AJ26" s="143">
        <f t="shared" si="24"/>
        <v>32.766251681837218</v>
      </c>
      <c r="AK26" s="143">
        <f t="shared" si="24"/>
        <v>33.388810463792119</v>
      </c>
    </row>
    <row r="27" spans="1:43" x14ac:dyDescent="0.25">
      <c r="A27" s="58" t="s">
        <v>61</v>
      </c>
      <c r="B27" s="5">
        <v>5</v>
      </c>
      <c r="C27" s="11">
        <f>Parameters!$D$17</f>
        <v>0.22</v>
      </c>
      <c r="D27" s="5">
        <v>5</v>
      </c>
      <c r="E27" s="11">
        <f>Parameters!$D$19</f>
        <v>0.26</v>
      </c>
      <c r="F27" s="5"/>
      <c r="G27" s="11"/>
      <c r="H27" s="5">
        <v>50</v>
      </c>
      <c r="I27" s="11">
        <f>Parameters!$D$23</f>
        <v>0.31</v>
      </c>
      <c r="J27" s="5">
        <v>18</v>
      </c>
      <c r="K27" s="11">
        <f>Parameters!$D$25</f>
        <v>0.31</v>
      </c>
      <c r="L27" s="4">
        <v>5</v>
      </c>
      <c r="M27" s="9">
        <f>Parameters!$D$27</f>
        <v>0.31</v>
      </c>
      <c r="N27" s="4">
        <v>5</v>
      </c>
      <c r="O27" s="9">
        <f>Parameters!$D$29</f>
        <v>0.31</v>
      </c>
      <c r="P27" s="9">
        <v>2</v>
      </c>
      <c r="Q27" s="3"/>
      <c r="R27" s="3"/>
      <c r="S27" s="35">
        <v>0.5</v>
      </c>
      <c r="T27" s="35"/>
      <c r="U27" s="35"/>
      <c r="V27" s="35"/>
      <c r="W27" s="91">
        <f t="shared" si="19"/>
        <v>31.438000000000002</v>
      </c>
      <c r="X27" s="143">
        <f t="shared" si="2"/>
        <v>31.438000000000002</v>
      </c>
      <c r="Y27" s="143">
        <f>X27*(1+X$3)</f>
        <v>31.516595000000002</v>
      </c>
      <c r="Z27" s="143">
        <f t="shared" ref="Z27:AK27" si="25">Y27*(1+Y$3)</f>
        <v>31.122637562500003</v>
      </c>
      <c r="AA27" s="143">
        <f t="shared" si="25"/>
        <v>31.508558268275003</v>
      </c>
      <c r="AB27" s="143">
        <f t="shared" si="25"/>
        <v>34.549134141163542</v>
      </c>
      <c r="AC27" s="143">
        <f t="shared" si="25"/>
        <v>35.744534182447801</v>
      </c>
      <c r="AD27" s="143">
        <f t="shared" si="25"/>
        <v>36.723934419046877</v>
      </c>
      <c r="AE27" s="143">
        <f t="shared" si="25"/>
        <v>37.49513704184686</v>
      </c>
      <c r="AF27" s="143">
        <f t="shared" si="25"/>
        <v>38.245039782683797</v>
      </c>
      <c r="AG27" s="143">
        <f t="shared" si="25"/>
        <v>38.971695538554783</v>
      </c>
      <c r="AH27" s="143">
        <f t="shared" si="25"/>
        <v>39.712157753787324</v>
      </c>
      <c r="AI27" s="143">
        <f t="shared" si="25"/>
        <v>40.466688751109281</v>
      </c>
      <c r="AJ27" s="143">
        <f t="shared" si="25"/>
        <v>41.235555837380353</v>
      </c>
      <c r="AK27" s="143">
        <f t="shared" si="25"/>
        <v>42.019031398290579</v>
      </c>
    </row>
    <row r="28" spans="1:43" s="31" customFormat="1" x14ac:dyDescent="0.25">
      <c r="A28" s="59" t="s">
        <v>64</v>
      </c>
      <c r="B28" s="5">
        <v>5</v>
      </c>
      <c r="C28" s="11">
        <f>Parameters!$D$17</f>
        <v>0.22</v>
      </c>
      <c r="D28" s="5">
        <v>5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10</v>
      </c>
      <c r="K28" s="11">
        <f>Parameters!$D$25</f>
        <v>0.31</v>
      </c>
      <c r="L28" s="4">
        <v>5</v>
      </c>
      <c r="M28" s="9">
        <f>Parameters!$D$27</f>
        <v>0.31</v>
      </c>
      <c r="N28" s="4">
        <v>6</v>
      </c>
      <c r="O28" s="9">
        <f>Parameters!$D$29</f>
        <v>0.31</v>
      </c>
      <c r="P28" s="9">
        <v>2</v>
      </c>
      <c r="Q28" s="3"/>
      <c r="R28" s="3"/>
      <c r="S28" s="35">
        <v>0.5</v>
      </c>
      <c r="T28" s="35"/>
      <c r="U28" s="35"/>
      <c r="V28" s="35"/>
      <c r="W28" s="91">
        <f t="shared" si="19"/>
        <v>29.051000000000002</v>
      </c>
      <c r="X28" s="143">
        <f t="shared" si="2"/>
        <v>29.051000000000002</v>
      </c>
      <c r="Y28" s="143">
        <f>X28*(1+X$3)</f>
        <v>29.123627500000001</v>
      </c>
      <c r="Z28" s="143">
        <f t="shared" ref="Z28:AK28" si="26">Y28*(1+Y$3)</f>
        <v>28.759582156250001</v>
      </c>
      <c r="AA28" s="143">
        <f t="shared" si="26"/>
        <v>29.1162009749875</v>
      </c>
      <c r="AB28" s="143">
        <f t="shared" si="26"/>
        <v>31.925914369073794</v>
      </c>
      <c r="AC28" s="143">
        <f t="shared" si="26"/>
        <v>33.030551006243748</v>
      </c>
      <c r="AD28" s="143">
        <f t="shared" si="26"/>
        <v>33.93558810381483</v>
      </c>
      <c r="AE28" s="143">
        <f t="shared" si="26"/>
        <v>34.648235453994936</v>
      </c>
      <c r="AF28" s="143">
        <f t="shared" si="26"/>
        <v>35.341200163074838</v>
      </c>
      <c r="AG28" s="143">
        <f t="shared" si="26"/>
        <v>36.012682966173259</v>
      </c>
      <c r="AH28" s="143">
        <f t="shared" si="26"/>
        <v>36.696923942530546</v>
      </c>
      <c r="AI28" s="143">
        <f t="shared" si="26"/>
        <v>37.394165497438621</v>
      </c>
      <c r="AJ28" s="143">
        <f t="shared" si="26"/>
        <v>38.104654641889951</v>
      </c>
      <c r="AK28" s="143">
        <f t="shared" si="26"/>
        <v>38.828643080085854</v>
      </c>
      <c r="AM28"/>
      <c r="AN28"/>
      <c r="AO28"/>
      <c r="AP28"/>
      <c r="AQ28"/>
    </row>
    <row r="29" spans="1:43" x14ac:dyDescent="0.25">
      <c r="A29" s="60" t="s">
        <v>132</v>
      </c>
      <c r="B29" s="5">
        <v>8</v>
      </c>
      <c r="C29" s="11">
        <f>Parameters!$D$17</f>
        <v>0.22</v>
      </c>
      <c r="D29" s="5">
        <v>7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17</v>
      </c>
      <c r="K29" s="11">
        <f>Parameters!$D$25</f>
        <v>0.31</v>
      </c>
      <c r="L29" s="4">
        <v>5</v>
      </c>
      <c r="M29" s="9">
        <f>Parameters!$D$27</f>
        <v>0.31</v>
      </c>
      <c r="N29" s="4">
        <v>10</v>
      </c>
      <c r="O29" s="9">
        <f>Parameters!$D$29</f>
        <v>0.31</v>
      </c>
      <c r="P29" s="9">
        <v>2</v>
      </c>
      <c r="Q29" s="3"/>
      <c r="R29" s="3"/>
      <c r="S29" s="35">
        <v>0.5</v>
      </c>
      <c r="T29" s="35"/>
      <c r="U29" s="35"/>
      <c r="V29" s="35"/>
      <c r="W29" s="91">
        <f t="shared" si="19"/>
        <v>34.1</v>
      </c>
      <c r="X29" s="143">
        <f t="shared" si="2"/>
        <v>34.1</v>
      </c>
      <c r="Y29" s="143">
        <f>X29*(1+X$3)</f>
        <v>34.185249999999996</v>
      </c>
      <c r="Z29" s="143">
        <f t="shared" ref="Z29:AK29" si="27">Y29*(1+Y$3)</f>
        <v>33.757934374999998</v>
      </c>
      <c r="AA29" s="143">
        <f t="shared" si="27"/>
        <v>34.176532761249995</v>
      </c>
      <c r="AB29" s="143">
        <f t="shared" si="27"/>
        <v>37.474568172710619</v>
      </c>
      <c r="AC29" s="143">
        <f t="shared" si="27"/>
        <v>38.771188231486406</v>
      </c>
      <c r="AD29" s="143">
        <f t="shared" si="27"/>
        <v>39.833518789029135</v>
      </c>
      <c r="AE29" s="143">
        <f t="shared" si="27"/>
        <v>40.670022683598745</v>
      </c>
      <c r="AF29" s="143">
        <f t="shared" si="27"/>
        <v>41.483423137270719</v>
      </c>
      <c r="AG29" s="143">
        <f t="shared" si="27"/>
        <v>42.271608176878857</v>
      </c>
      <c r="AH29" s="143">
        <f t="shared" si="27"/>
        <v>43.074768732239548</v>
      </c>
      <c r="AI29" s="143">
        <f t="shared" si="27"/>
        <v>43.893189338152098</v>
      </c>
      <c r="AJ29" s="143">
        <f t="shared" si="27"/>
        <v>44.727159935576985</v>
      </c>
      <c r="AK29" s="143">
        <f t="shared" si="27"/>
        <v>45.576975974352941</v>
      </c>
    </row>
    <row r="30" spans="1:43" x14ac:dyDescent="0.25">
      <c r="A30" s="60" t="s">
        <v>131</v>
      </c>
      <c r="B30" s="5">
        <v>5</v>
      </c>
      <c r="C30" s="11">
        <f>Parameters!$D$17</f>
        <v>0.22</v>
      </c>
      <c r="D30" s="5">
        <v>14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12</v>
      </c>
      <c r="K30" s="11">
        <f>Parameters!$D$25</f>
        <v>0.31</v>
      </c>
      <c r="L30" s="4">
        <v>2</v>
      </c>
      <c r="M30" s="9">
        <f>Parameters!$D$27</f>
        <v>0.31</v>
      </c>
      <c r="N30" s="4">
        <v>10</v>
      </c>
      <c r="O30" s="9">
        <f>Parameters!$D$29</f>
        <v>0.31</v>
      </c>
      <c r="P30" s="9">
        <v>2</v>
      </c>
      <c r="Q30" s="3"/>
      <c r="R30" s="3"/>
      <c r="S30" s="35">
        <v>0.5</v>
      </c>
      <c r="T30" s="35"/>
      <c r="U30" s="35"/>
      <c r="V30" s="35"/>
      <c r="W30" s="91">
        <f t="shared" si="19"/>
        <v>32.648000000000003</v>
      </c>
      <c r="X30" s="143">
        <f t="shared" si="2"/>
        <v>32.648000000000003</v>
      </c>
      <c r="Y30" s="143">
        <f>X30*(1+X$3)</f>
        <v>32.729620000000004</v>
      </c>
      <c r="Z30" s="143">
        <f t="shared" ref="Z30:AK30" si="28">Y30*(1+Y$3)</f>
        <v>32.320499750000003</v>
      </c>
      <c r="AA30" s="143">
        <f t="shared" si="28"/>
        <v>32.721273946900006</v>
      </c>
      <c r="AB30" s="143">
        <f t="shared" si="28"/>
        <v>35.878876882775856</v>
      </c>
      <c r="AC30" s="143">
        <f t="shared" si="28"/>
        <v>37.120286022919899</v>
      </c>
      <c r="AD30" s="143">
        <f t="shared" si="28"/>
        <v>38.137381859947908</v>
      </c>
      <c r="AE30" s="143">
        <f t="shared" si="28"/>
        <v>38.938266879006811</v>
      </c>
      <c r="AF30" s="143">
        <f t="shared" si="28"/>
        <v>39.717032216586951</v>
      </c>
      <c r="AG30" s="143">
        <f t="shared" si="28"/>
        <v>40.471655828702097</v>
      </c>
      <c r="AH30" s="143">
        <f t="shared" si="28"/>
        <v>41.240617289447435</v>
      </c>
      <c r="AI30" s="143">
        <f t="shared" si="28"/>
        <v>42.024189017946931</v>
      </c>
      <c r="AJ30" s="143">
        <f t="shared" si="28"/>
        <v>42.822648609287917</v>
      </c>
      <c r="AK30" s="143">
        <f t="shared" si="28"/>
        <v>43.636278932864386</v>
      </c>
    </row>
    <row r="31" spans="1:43" x14ac:dyDescent="0.25">
      <c r="A31" s="60" t="s">
        <v>133</v>
      </c>
      <c r="B31" s="5">
        <v>5</v>
      </c>
      <c r="C31" s="11">
        <f>Parameters!$D$17</f>
        <v>0.22</v>
      </c>
      <c r="D31" s="5">
        <v>7</v>
      </c>
      <c r="E31" s="11">
        <f>Parameters!$D$19</f>
        <v>0.26</v>
      </c>
      <c r="F31" s="5"/>
      <c r="G31" s="11"/>
      <c r="H31" s="5"/>
      <c r="I31" s="11"/>
      <c r="J31" s="5"/>
      <c r="K31" s="9"/>
      <c r="L31" s="4">
        <v>5</v>
      </c>
      <c r="M31" s="9">
        <f>Parameters!$D$27</f>
        <v>0.31</v>
      </c>
      <c r="N31" s="4"/>
      <c r="O31" s="9"/>
      <c r="P31" s="9">
        <v>2</v>
      </c>
      <c r="Q31" s="3"/>
      <c r="R31" s="3"/>
      <c r="S31" s="35">
        <v>0.5</v>
      </c>
      <c r="T31" s="35"/>
      <c r="U31" s="35"/>
      <c r="V31" s="35"/>
      <c r="W31" s="91">
        <f t="shared" si="19"/>
        <v>7.117</v>
      </c>
      <c r="X31" s="143">
        <f t="shared" si="2"/>
        <v>7.117</v>
      </c>
      <c r="Y31" s="143">
        <f>X31*(1+X$3)</f>
        <v>7.1347924999999996</v>
      </c>
      <c r="Z31" s="143">
        <f t="shared" ref="Z31:AK31" si="29">Y31*(1+Y$3)</f>
        <v>7.0456075937499998</v>
      </c>
      <c r="AA31" s="143">
        <f t="shared" si="29"/>
        <v>7.1329731279124999</v>
      </c>
      <c r="AB31" s="143">
        <f t="shared" si="29"/>
        <v>7.8213050347560564</v>
      </c>
      <c r="AC31" s="143">
        <f t="shared" si="29"/>
        <v>8.0919221889586161</v>
      </c>
      <c r="AD31" s="143">
        <f t="shared" si="29"/>
        <v>8.3136408569360825</v>
      </c>
      <c r="AE31" s="143">
        <f t="shared" si="29"/>
        <v>8.4882273149317395</v>
      </c>
      <c r="AF31" s="143">
        <f t="shared" si="29"/>
        <v>8.657991861230375</v>
      </c>
      <c r="AG31" s="143">
        <f t="shared" si="29"/>
        <v>8.8224937065937521</v>
      </c>
      <c r="AH31" s="143">
        <f t="shared" si="29"/>
        <v>8.9901210870190322</v>
      </c>
      <c r="AI31" s="143">
        <f t="shared" si="29"/>
        <v>9.1609333876723937</v>
      </c>
      <c r="AJ31" s="143">
        <f t="shared" si="29"/>
        <v>9.3349911220381685</v>
      </c>
      <c r="AK31" s="143">
        <f t="shared" si="29"/>
        <v>9.5123559533568933</v>
      </c>
    </row>
    <row r="32" spans="1:43" x14ac:dyDescent="0.25">
      <c r="A32" s="60" t="s">
        <v>134</v>
      </c>
      <c r="B32" s="5">
        <v>4</v>
      </c>
      <c r="C32" s="11">
        <f>Parameters!$D$17</f>
        <v>0.22</v>
      </c>
      <c r="D32" s="5">
        <v>6</v>
      </c>
      <c r="E32" s="11">
        <f>Parameters!$D$19</f>
        <v>0.26</v>
      </c>
      <c r="F32" s="5"/>
      <c r="G32" s="11"/>
      <c r="H32" s="5"/>
      <c r="I32" s="11"/>
      <c r="J32" s="5"/>
      <c r="K32" s="9"/>
      <c r="L32" s="4">
        <v>4</v>
      </c>
      <c r="M32" s="9">
        <f>Parameters!$D$27</f>
        <v>0.31</v>
      </c>
      <c r="N32" s="4"/>
      <c r="O32" s="9"/>
      <c r="P32" s="9">
        <v>2</v>
      </c>
      <c r="Q32" s="3"/>
      <c r="R32" s="3"/>
      <c r="S32" s="35">
        <v>0.5</v>
      </c>
      <c r="T32" s="35"/>
      <c r="U32" s="35"/>
      <c r="V32" s="35"/>
      <c r="W32" s="91">
        <f t="shared" si="19"/>
        <v>6.2480000000000002</v>
      </c>
      <c r="X32" s="143">
        <f t="shared" si="2"/>
        <v>6.2480000000000002</v>
      </c>
      <c r="Y32" s="143">
        <f>X32*(1+X$3)</f>
        <v>6.2636199999999995</v>
      </c>
      <c r="Z32" s="143">
        <f t="shared" ref="Z32:AK32" si="30">Y32*(1+Y$3)</f>
        <v>6.1853247499999995</v>
      </c>
      <c r="AA32" s="143">
        <f t="shared" si="30"/>
        <v>6.2620227768999994</v>
      </c>
      <c r="AB32" s="143">
        <f t="shared" si="30"/>
        <v>6.8663079748708498</v>
      </c>
      <c r="AC32" s="143">
        <f t="shared" si="30"/>
        <v>7.1038822308013811</v>
      </c>
      <c r="AD32" s="143">
        <f t="shared" si="30"/>
        <v>7.2985286039253392</v>
      </c>
      <c r="AE32" s="143">
        <f t="shared" si="30"/>
        <v>7.4517977046077704</v>
      </c>
      <c r="AF32" s="143">
        <f t="shared" si="30"/>
        <v>7.6008336586999263</v>
      </c>
      <c r="AG32" s="143">
        <f t="shared" si="30"/>
        <v>7.745249498215224</v>
      </c>
      <c r="AH32" s="143">
        <f t="shared" si="30"/>
        <v>7.8924092386813127</v>
      </c>
      <c r="AI32" s="143">
        <f t="shared" si="30"/>
        <v>8.0423650142162568</v>
      </c>
      <c r="AJ32" s="143">
        <f t="shared" si="30"/>
        <v>8.195169949486365</v>
      </c>
      <c r="AK32" s="143">
        <f t="shared" si="30"/>
        <v>8.3508781785266049</v>
      </c>
    </row>
    <row r="33" spans="1:37" x14ac:dyDescent="0.25">
      <c r="A33" s="60" t="s">
        <v>135</v>
      </c>
      <c r="B33" s="5">
        <v>5</v>
      </c>
      <c r="C33" s="11">
        <f>Parameters!$D$17</f>
        <v>0.22</v>
      </c>
      <c r="D33" s="5">
        <v>15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11">
        <f>Parameters!$D$25</f>
        <v>0.31</v>
      </c>
      <c r="L33" s="4"/>
      <c r="M33" s="9"/>
      <c r="N33" s="4">
        <v>10</v>
      </c>
      <c r="O33" s="9">
        <f>Parameters!$D$29</f>
        <v>0.31</v>
      </c>
      <c r="P33" s="9">
        <v>2</v>
      </c>
      <c r="Q33" s="3"/>
      <c r="R33" s="3"/>
      <c r="S33" s="35">
        <v>0.5</v>
      </c>
      <c r="T33" s="35"/>
      <c r="U33" s="35"/>
      <c r="V33" s="35"/>
      <c r="W33" s="91">
        <f t="shared" si="19"/>
        <v>31.570000000000007</v>
      </c>
      <c r="X33" s="143">
        <f t="shared" si="2"/>
        <v>31.570000000000007</v>
      </c>
      <c r="Y33" s="143">
        <f>X33*(1+X$3)</f>
        <v>31.648925000000006</v>
      </c>
      <c r="Z33" s="143">
        <f t="shared" ref="Z33:AK33" si="31">Y33*(1+Y$3)</f>
        <v>31.253313437500008</v>
      </c>
      <c r="AA33" s="143">
        <f t="shared" si="31"/>
        <v>31.640854524125007</v>
      </c>
      <c r="AB33" s="143">
        <f t="shared" si="31"/>
        <v>34.694196985703073</v>
      </c>
      <c r="AC33" s="143">
        <f t="shared" si="31"/>
        <v>35.894616201408397</v>
      </c>
      <c r="AD33" s="143">
        <f t="shared" si="31"/>
        <v>36.878128685326992</v>
      </c>
      <c r="AE33" s="143">
        <f t="shared" si="31"/>
        <v>37.652569387718856</v>
      </c>
      <c r="AF33" s="143">
        <f t="shared" si="31"/>
        <v>38.405620775473231</v>
      </c>
      <c r="AG33" s="143">
        <f t="shared" si="31"/>
        <v>39.135327570207217</v>
      </c>
      <c r="AH33" s="143">
        <f t="shared" si="31"/>
        <v>39.878898794041149</v>
      </c>
      <c r="AI33" s="143">
        <f t="shared" si="31"/>
        <v>40.636597871127925</v>
      </c>
      <c r="AJ33" s="143">
        <f t="shared" si="31"/>
        <v>41.408693230679354</v>
      </c>
      <c r="AK33" s="143">
        <f t="shared" si="31"/>
        <v>42.195458402062258</v>
      </c>
    </row>
    <row r="34" spans="1:37" x14ac:dyDescent="0.25">
      <c r="A34" s="60" t="s">
        <v>136</v>
      </c>
      <c r="B34" s="5">
        <v>6</v>
      </c>
      <c r="C34" s="11">
        <f>Parameters!$D$17</f>
        <v>0.22</v>
      </c>
      <c r="D34" s="5">
        <v>8</v>
      </c>
      <c r="E34" s="11">
        <f>Parameters!$D$19</f>
        <v>0.26</v>
      </c>
      <c r="F34" s="5"/>
      <c r="G34" s="11"/>
      <c r="H34" s="5"/>
      <c r="I34" s="11"/>
      <c r="J34" s="5"/>
      <c r="K34" s="9"/>
      <c r="L34" s="4">
        <v>4</v>
      </c>
      <c r="M34" s="9">
        <f>Parameters!$D$27</f>
        <v>0.31</v>
      </c>
      <c r="N34" s="4"/>
      <c r="O34" s="9"/>
      <c r="P34" s="9">
        <v>2</v>
      </c>
      <c r="Q34" s="3"/>
      <c r="R34" s="3"/>
      <c r="S34" s="35">
        <v>0.5</v>
      </c>
      <c r="T34" s="35"/>
      <c r="U34" s="35"/>
      <c r="V34" s="35"/>
      <c r="W34" s="91">
        <f t="shared" si="19"/>
        <v>7.3040000000000012</v>
      </c>
      <c r="X34" s="143">
        <f t="shared" si="2"/>
        <v>7.3040000000000012</v>
      </c>
      <c r="Y34" s="143">
        <f>X34*(1+X$3)</f>
        <v>7.3222600000000009</v>
      </c>
      <c r="Z34" s="143">
        <f t="shared" ref="Z34:AK34" si="32">Y34*(1+Y$3)</f>
        <v>7.2307317500000012</v>
      </c>
      <c r="AA34" s="143">
        <f t="shared" si="32"/>
        <v>7.3203928237000007</v>
      </c>
      <c r="AB34" s="143">
        <f t="shared" si="32"/>
        <v>8.0268107311870516</v>
      </c>
      <c r="AC34" s="143">
        <f t="shared" si="32"/>
        <v>8.3045383824861236</v>
      </c>
      <c r="AD34" s="143">
        <f t="shared" si="32"/>
        <v>8.5320827341662433</v>
      </c>
      <c r="AE34" s="143">
        <f t="shared" si="32"/>
        <v>8.7112564715837344</v>
      </c>
      <c r="AF34" s="143">
        <f t="shared" si="32"/>
        <v>8.8854816010154085</v>
      </c>
      <c r="AG34" s="143">
        <f t="shared" si="32"/>
        <v>9.0543057514347005</v>
      </c>
      <c r="AH34" s="143">
        <f t="shared" si="32"/>
        <v>9.2263375607119595</v>
      </c>
      <c r="AI34" s="143">
        <f t="shared" si="32"/>
        <v>9.4016379743654852</v>
      </c>
      <c r="AJ34" s="143">
        <f t="shared" si="32"/>
        <v>9.5802690958784282</v>
      </c>
      <c r="AK34" s="143">
        <f t="shared" si="32"/>
        <v>9.7622942087001174</v>
      </c>
    </row>
    <row r="35" spans="1:37" x14ac:dyDescent="0.25">
      <c r="A35" s="60" t="s">
        <v>137</v>
      </c>
      <c r="B35" s="5">
        <v>4</v>
      </c>
      <c r="C35" s="11">
        <f>Parameters!$D$17</f>
        <v>0.22</v>
      </c>
      <c r="D35" s="5">
        <v>5</v>
      </c>
      <c r="E35" s="11">
        <f>Parameters!$D$19</f>
        <v>0.26</v>
      </c>
      <c r="F35" s="5"/>
      <c r="G35" s="11"/>
      <c r="H35" s="5"/>
      <c r="I35" s="11"/>
      <c r="J35" s="5"/>
      <c r="K35" s="9"/>
      <c r="L35" s="4"/>
      <c r="M35" s="9"/>
      <c r="N35" s="4">
        <v>2</v>
      </c>
      <c r="O35" s="9">
        <f>Parameters!$D$29</f>
        <v>0.31</v>
      </c>
      <c r="P35" s="8"/>
      <c r="Q35" s="3"/>
      <c r="R35" s="3"/>
      <c r="S35" s="35">
        <v>0.5</v>
      </c>
      <c r="T35" s="35"/>
      <c r="U35" s="35"/>
      <c r="V35" s="35"/>
      <c r="W35" s="91">
        <f t="shared" si="19"/>
        <v>3.0800000000000005</v>
      </c>
      <c r="X35" s="143">
        <f t="shared" si="2"/>
        <v>3.0800000000000005</v>
      </c>
      <c r="Y35" s="143">
        <f>X35*(1+X$3)</f>
        <v>3.0877000000000003</v>
      </c>
      <c r="Z35" s="143">
        <f t="shared" ref="Z35:AK35" si="33">Y35*(1+Y$3)</f>
        <v>3.0491037500000004</v>
      </c>
      <c r="AA35" s="143">
        <f t="shared" si="33"/>
        <v>3.0869126365000001</v>
      </c>
      <c r="AB35" s="143">
        <f t="shared" si="33"/>
        <v>3.3847997059222501</v>
      </c>
      <c r="AC35" s="143">
        <f t="shared" si="33"/>
        <v>3.5019137757471599</v>
      </c>
      <c r="AD35" s="143">
        <f t="shared" si="33"/>
        <v>3.5978662132026322</v>
      </c>
      <c r="AE35" s="143">
        <f t="shared" si="33"/>
        <v>3.6734214036798871</v>
      </c>
      <c r="AF35" s="143">
        <f t="shared" si="33"/>
        <v>3.7468898317534851</v>
      </c>
      <c r="AG35" s="143">
        <f t="shared" si="33"/>
        <v>3.8180807385568012</v>
      </c>
      <c r="AH35" s="143">
        <f t="shared" si="33"/>
        <v>3.8906242725893803</v>
      </c>
      <c r="AI35" s="143">
        <f t="shared" si="33"/>
        <v>3.9645461337685783</v>
      </c>
      <c r="AJ35" s="143">
        <f t="shared" si="33"/>
        <v>4.0398725103101807</v>
      </c>
      <c r="AK35" s="143">
        <f t="shared" si="33"/>
        <v>4.1166300880060733</v>
      </c>
    </row>
    <row r="36" spans="1:37" x14ac:dyDescent="0.25">
      <c r="A36" s="60" t="s">
        <v>138</v>
      </c>
      <c r="B36" s="5">
        <v>4</v>
      </c>
      <c r="C36" s="11">
        <f>Parameters!$D$17</f>
        <v>0.22</v>
      </c>
      <c r="D36" s="5">
        <v>6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/>
      <c r="K36" s="9"/>
      <c r="L36" s="4">
        <v>5</v>
      </c>
      <c r="M36" s="9">
        <f>Parameters!$D$27</f>
        <v>0.31</v>
      </c>
      <c r="N36" s="3"/>
      <c r="O36" s="8"/>
      <c r="P36" s="8"/>
      <c r="Q36" s="3"/>
      <c r="R36" s="3"/>
      <c r="S36" s="35"/>
      <c r="T36" s="35"/>
      <c r="U36" s="35"/>
      <c r="V36" s="35"/>
      <c r="W36" s="91">
        <f t="shared" si="19"/>
        <v>21.439000000000004</v>
      </c>
      <c r="X36" s="143">
        <f t="shared" si="2"/>
        <v>21.439000000000004</v>
      </c>
      <c r="Y36" s="143">
        <f>X36*(1+X$3)</f>
        <v>21.492597500000002</v>
      </c>
      <c r="Z36" s="143">
        <f t="shared" ref="Z36:AK36" si="34">Y36*(1+Y$3)</f>
        <v>21.223940031250002</v>
      </c>
      <c r="AA36" s="143">
        <f t="shared" si="34"/>
        <v>21.487116887637502</v>
      </c>
      <c r="AB36" s="143">
        <f t="shared" si="34"/>
        <v>23.560623667294522</v>
      </c>
      <c r="AC36" s="143">
        <f t="shared" si="34"/>
        <v>24.375821246182912</v>
      </c>
      <c r="AD36" s="143">
        <f t="shared" si="34"/>
        <v>25.043718748328327</v>
      </c>
      <c r="AE36" s="143">
        <f t="shared" si="34"/>
        <v>25.56963684204322</v>
      </c>
      <c r="AF36" s="143">
        <f t="shared" si="34"/>
        <v>26.081029578884085</v>
      </c>
      <c r="AG36" s="143">
        <f t="shared" si="34"/>
        <v>26.576569140882881</v>
      </c>
      <c r="AH36" s="143">
        <f t="shared" si="34"/>
        <v>27.081523954559653</v>
      </c>
      <c r="AI36" s="143">
        <f t="shared" si="34"/>
        <v>27.596072909696286</v>
      </c>
      <c r="AJ36" s="143">
        <f t="shared" si="34"/>
        <v>28.120398294980511</v>
      </c>
      <c r="AK36" s="143">
        <f t="shared" si="34"/>
        <v>28.654685862585136</v>
      </c>
    </row>
    <row r="37" spans="1:37" x14ac:dyDescent="0.25">
      <c r="A37" s="60" t="s">
        <v>139</v>
      </c>
      <c r="B37" s="5">
        <v>5</v>
      </c>
      <c r="C37" s="11">
        <f>Parameters!$D$17</f>
        <v>0.22</v>
      </c>
      <c r="D37" s="5">
        <v>15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18</v>
      </c>
      <c r="K37" s="11">
        <f>Parameters!$D$25</f>
        <v>0.31</v>
      </c>
      <c r="L37" s="4">
        <v>15</v>
      </c>
      <c r="M37" s="9">
        <f>Parameters!$D$27</f>
        <v>0.31</v>
      </c>
      <c r="N37" s="5">
        <v>5</v>
      </c>
      <c r="O37" s="9">
        <f>Parameters!$D$29</f>
        <v>0.31</v>
      </c>
      <c r="P37" s="8"/>
      <c r="Q37" s="3"/>
      <c r="R37" s="3"/>
      <c r="S37" s="35"/>
      <c r="T37" s="35"/>
      <c r="U37" s="35"/>
      <c r="V37" s="35"/>
      <c r="W37" s="91">
        <f t="shared" si="19"/>
        <v>35.507999999999996</v>
      </c>
      <c r="X37" s="143">
        <f t="shared" si="2"/>
        <v>35.507999999999996</v>
      </c>
      <c r="Y37" s="143">
        <f>X37*(1+X$3)</f>
        <v>35.596769999999992</v>
      </c>
      <c r="Z37" s="143">
        <f t="shared" ref="Z37:AK37" si="35">Y37*(1+Y$3)</f>
        <v>35.151810374999997</v>
      </c>
      <c r="AA37" s="143">
        <f t="shared" si="35"/>
        <v>35.587692823649995</v>
      </c>
      <c r="AB37" s="143">
        <f t="shared" si="35"/>
        <v>39.021905181132219</v>
      </c>
      <c r="AC37" s="143">
        <f t="shared" si="35"/>
        <v>40.372063100399394</v>
      </c>
      <c r="AD37" s="143">
        <f t="shared" si="35"/>
        <v>41.478257629350338</v>
      </c>
      <c r="AE37" s="143">
        <f t="shared" si="35"/>
        <v>42.34930103956669</v>
      </c>
      <c r="AF37" s="143">
        <f t="shared" si="35"/>
        <v>43.196287060358024</v>
      </c>
      <c r="AG37" s="143">
        <f t="shared" si="35"/>
        <v>44.017016514504824</v>
      </c>
      <c r="AH37" s="143">
        <f t="shared" si="35"/>
        <v>44.853339828280411</v>
      </c>
      <c r="AI37" s="143">
        <f t="shared" si="35"/>
        <v>45.705553285017736</v>
      </c>
      <c r="AJ37" s="143">
        <f t="shared" si="35"/>
        <v>46.573958797433072</v>
      </c>
      <c r="AK37" s="143">
        <f t="shared" si="35"/>
        <v>47.458864014584293</v>
      </c>
    </row>
    <row r="38" spans="1:37" ht="31.5" x14ac:dyDescent="0.25">
      <c r="A38" s="60" t="s">
        <v>140</v>
      </c>
      <c r="B38" s="5">
        <v>5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15</v>
      </c>
      <c r="K38" s="11">
        <f>Parameters!$D$25</f>
        <v>0.31</v>
      </c>
      <c r="L38" s="4">
        <v>10</v>
      </c>
      <c r="M38" s="9">
        <f>Parameters!$D$27</f>
        <v>0.31</v>
      </c>
      <c r="N38" s="3"/>
      <c r="O38" s="8"/>
      <c r="P38" s="8"/>
      <c r="Q38" s="3"/>
      <c r="R38" s="3"/>
      <c r="S38" s="35"/>
      <c r="T38" s="35"/>
      <c r="U38" s="35"/>
      <c r="V38" s="35"/>
      <c r="W38" s="91">
        <f t="shared" si="19"/>
        <v>29.645000000000007</v>
      </c>
      <c r="X38" s="143">
        <f t="shared" si="2"/>
        <v>29.645000000000007</v>
      </c>
      <c r="Y38" s="143">
        <f>X38*(1+X$3)</f>
        <v>29.719112500000005</v>
      </c>
      <c r="Z38" s="143">
        <f t="shared" ref="Z38:AK38" si="36">Y38*(1+Y$3)</f>
        <v>29.347623593750008</v>
      </c>
      <c r="AA38" s="143">
        <f t="shared" si="36"/>
        <v>29.711534126312507</v>
      </c>
      <c r="AB38" s="143">
        <f t="shared" si="36"/>
        <v>32.578697169501666</v>
      </c>
      <c r="AC38" s="143">
        <f t="shared" si="36"/>
        <v>33.705920091566419</v>
      </c>
      <c r="AD38" s="143">
        <f t="shared" si="36"/>
        <v>34.629462302075339</v>
      </c>
      <c r="AE38" s="143">
        <f t="shared" si="36"/>
        <v>35.356681010418917</v>
      </c>
      <c r="AF38" s="143">
        <f t="shared" si="36"/>
        <v>36.063814630627299</v>
      </c>
      <c r="AG38" s="143">
        <f t="shared" si="36"/>
        <v>36.749027108609212</v>
      </c>
      <c r="AH38" s="143">
        <f t="shared" si="36"/>
        <v>37.447258623672781</v>
      </c>
      <c r="AI38" s="143">
        <f t="shared" si="36"/>
        <v>38.158756537522557</v>
      </c>
      <c r="AJ38" s="143">
        <f t="shared" si="36"/>
        <v>38.883772911735484</v>
      </c>
      <c r="AK38" s="143">
        <f t="shared" si="36"/>
        <v>39.622564597058457</v>
      </c>
    </row>
    <row r="39" spans="1:37" ht="31.5" x14ac:dyDescent="0.25">
      <c r="A39" s="60" t="s">
        <v>141</v>
      </c>
      <c r="B39" s="5">
        <v>5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/>
      <c r="I39" s="11"/>
      <c r="J39" s="5">
        <v>15</v>
      </c>
      <c r="K39" s="11">
        <f>Parameters!$D$25</f>
        <v>0.31</v>
      </c>
      <c r="L39" s="4">
        <v>5</v>
      </c>
      <c r="M39" s="9">
        <f>Parameters!$D$27</f>
        <v>0.31</v>
      </c>
      <c r="N39" s="3"/>
      <c r="O39" s="8"/>
      <c r="P39" s="8"/>
      <c r="Q39" s="3"/>
      <c r="R39" s="3"/>
      <c r="S39" s="35"/>
      <c r="T39" s="35"/>
      <c r="U39" s="35"/>
      <c r="V39" s="35"/>
      <c r="W39" s="91">
        <f t="shared" si="19"/>
        <v>10.890000000000002</v>
      </c>
      <c r="X39" s="143">
        <f t="shared" si="2"/>
        <v>10.890000000000002</v>
      </c>
      <c r="Y39" s="143">
        <f>X39*(1+X$3)</f>
        <v>10.917225000000002</v>
      </c>
      <c r="Z39" s="143">
        <f t="shared" ref="Z39:AK39" si="37">Y39*(1+Y$3)</f>
        <v>10.780759687500002</v>
      </c>
      <c r="AA39" s="143">
        <f t="shared" si="37"/>
        <v>10.914441107625001</v>
      </c>
      <c r="AB39" s="143">
        <f t="shared" si="37"/>
        <v>11.967684674510814</v>
      </c>
      <c r="AC39" s="143">
        <f t="shared" si="37"/>
        <v>12.381766564248887</v>
      </c>
      <c r="AD39" s="143">
        <f t="shared" si="37"/>
        <v>12.721026968109307</v>
      </c>
      <c r="AE39" s="143">
        <f t="shared" si="37"/>
        <v>12.9881685344396</v>
      </c>
      <c r="AF39" s="143">
        <f t="shared" si="37"/>
        <v>13.247931905128393</v>
      </c>
      <c r="AG39" s="143">
        <f t="shared" si="37"/>
        <v>13.499642611325831</v>
      </c>
      <c r="AH39" s="143">
        <f t="shared" si="37"/>
        <v>13.75613582094102</v>
      </c>
      <c r="AI39" s="143">
        <f t="shared" si="37"/>
        <v>14.017502401538898</v>
      </c>
      <c r="AJ39" s="143">
        <f t="shared" si="37"/>
        <v>14.283834947168137</v>
      </c>
      <c r="AK39" s="143">
        <f t="shared" si="37"/>
        <v>14.555227811164329</v>
      </c>
    </row>
    <row r="40" spans="1:37" ht="31.5" x14ac:dyDescent="0.25">
      <c r="A40" s="60" t="s">
        <v>142</v>
      </c>
      <c r="B40" s="5"/>
      <c r="C40" s="11"/>
      <c r="D40" s="5">
        <v>12</v>
      </c>
      <c r="E40" s="11">
        <f>Parameters!$D$19</f>
        <v>0.26</v>
      </c>
      <c r="F40" s="5"/>
      <c r="G40" s="11"/>
      <c r="H40" s="5">
        <v>10</v>
      </c>
      <c r="I40" s="11">
        <f>Parameters!$D$23</f>
        <v>0.31</v>
      </c>
      <c r="J40" s="5"/>
      <c r="K40" s="9"/>
      <c r="L40" s="4">
        <v>15</v>
      </c>
      <c r="M40" s="9">
        <f>Parameters!$D$27</f>
        <v>0.31</v>
      </c>
      <c r="N40" s="3"/>
      <c r="O40" s="8"/>
      <c r="P40" s="8"/>
      <c r="Q40" s="3"/>
      <c r="R40" s="3"/>
      <c r="S40" s="35"/>
      <c r="T40" s="35"/>
      <c r="U40" s="35"/>
      <c r="V40" s="35"/>
      <c r="W40" s="91">
        <f t="shared" si="19"/>
        <v>11.957000000000003</v>
      </c>
      <c r="X40" s="143">
        <f t="shared" si="2"/>
        <v>11.957000000000003</v>
      </c>
      <c r="Y40" s="143">
        <f>X40*(1+X$3)</f>
        <v>11.986892500000002</v>
      </c>
      <c r="Z40" s="143">
        <f t="shared" ref="Z40:AK40" si="38">Y40*(1+Y$3)</f>
        <v>11.837056343750001</v>
      </c>
      <c r="AA40" s="143">
        <f t="shared" si="38"/>
        <v>11.983835842412502</v>
      </c>
      <c r="AB40" s="143">
        <f t="shared" si="38"/>
        <v>13.140276001205308</v>
      </c>
      <c r="AC40" s="143">
        <f t="shared" si="38"/>
        <v>13.594929550847011</v>
      </c>
      <c r="AD40" s="143">
        <f t="shared" si="38"/>
        <v>13.96743062054022</v>
      </c>
      <c r="AE40" s="143">
        <f t="shared" si="38"/>
        <v>14.260746663571563</v>
      </c>
      <c r="AF40" s="143">
        <f t="shared" si="38"/>
        <v>14.545961596842995</v>
      </c>
      <c r="AG40" s="143">
        <f t="shared" si="38"/>
        <v>14.82233486718301</v>
      </c>
      <c r="AH40" s="143">
        <f t="shared" si="38"/>
        <v>15.103959229659486</v>
      </c>
      <c r="AI40" s="143">
        <f t="shared" si="38"/>
        <v>15.390934455023014</v>
      </c>
      <c r="AJ40" s="143">
        <f t="shared" si="38"/>
        <v>15.68336220966845</v>
      </c>
      <c r="AK40" s="143">
        <f t="shared" si="38"/>
        <v>15.981346091652149</v>
      </c>
    </row>
    <row r="41" spans="1:37" x14ac:dyDescent="0.25">
      <c r="A41" s="55" t="s">
        <v>65</v>
      </c>
      <c r="B41" s="114"/>
      <c r="C41" s="90"/>
      <c r="D41" s="114"/>
      <c r="E41" s="90"/>
      <c r="F41" s="114"/>
      <c r="G41" s="90"/>
      <c r="H41" s="114"/>
      <c r="I41" s="90"/>
      <c r="J41" s="114"/>
      <c r="K41" s="90"/>
      <c r="L41" s="114"/>
      <c r="M41" s="90"/>
      <c r="N41" s="114"/>
      <c r="O41" s="90"/>
      <c r="P41" s="90"/>
      <c r="Q41" s="89"/>
      <c r="R41" s="89"/>
      <c r="S41" s="90"/>
      <c r="T41" s="89"/>
      <c r="U41" s="89"/>
      <c r="V41" s="89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</row>
    <row r="42" spans="1:37" x14ac:dyDescent="0.25">
      <c r="A42" s="58" t="s">
        <v>177</v>
      </c>
      <c r="B42" s="5">
        <v>5</v>
      </c>
      <c r="C42" s="11">
        <f>Parameters!$D$17</f>
        <v>0.22</v>
      </c>
      <c r="D42" s="5">
        <v>6</v>
      </c>
      <c r="E42" s="11">
        <f>Parameters!$D$19</f>
        <v>0.26</v>
      </c>
      <c r="F42" s="5"/>
      <c r="G42" s="11"/>
      <c r="H42" s="5">
        <v>50</v>
      </c>
      <c r="I42" s="11">
        <f>Parameters!$D$23</f>
        <v>0.31</v>
      </c>
      <c r="J42" s="5">
        <v>10</v>
      </c>
      <c r="K42" s="11">
        <f>Parameters!$D$25</f>
        <v>0.31</v>
      </c>
      <c r="L42" s="4">
        <v>5</v>
      </c>
      <c r="M42" s="9">
        <f>Parameters!$D$27</f>
        <v>0.31</v>
      </c>
      <c r="N42" s="4">
        <v>5</v>
      </c>
      <c r="O42" s="9">
        <f>Parameters!$D$29</f>
        <v>0.31</v>
      </c>
      <c r="P42" s="9">
        <v>2</v>
      </c>
      <c r="Q42" s="3"/>
      <c r="R42" s="3"/>
      <c r="S42" s="35">
        <v>0.5</v>
      </c>
      <c r="T42" s="35"/>
      <c r="U42" s="35"/>
      <c r="V42" s="35"/>
      <c r="W42" s="91">
        <f t="shared" ref="W42:W61" si="39">IF((B42*C42+D42*E42+F42*G42+H42*I42+J42*K42+L42*M42+N42*O42+P42+Q42*R42)=0,"",
                          ((B42*C42+D42*E42+F42*G42+H42*I42+J42*K42+L42*M42+N42*O42)*IF(U42&gt;0,U42,1)+P42+IF(Q42=0,1,Q42)*R42)*(1+Overhead_Common)*IF(V42&gt;0,V42,1))</f>
        <v>28.996000000000006</v>
      </c>
      <c r="X42" s="143">
        <f t="shared" si="2"/>
        <v>28.996000000000006</v>
      </c>
      <c r="Y42" s="143">
        <f>X42*(1+X$3)</f>
        <v>29.068490000000004</v>
      </c>
      <c r="Z42" s="143">
        <f t="shared" ref="Z42:AK42" si="40">Y42*(1+Y$3)</f>
        <v>28.705133875000005</v>
      </c>
      <c r="AA42" s="143">
        <f t="shared" si="40"/>
        <v>29.061077535050003</v>
      </c>
      <c r="AB42" s="143">
        <f t="shared" si="40"/>
        <v>31.865471517182328</v>
      </c>
      <c r="AC42" s="143">
        <f t="shared" si="40"/>
        <v>32.968016831676834</v>
      </c>
      <c r="AD42" s="143">
        <f t="shared" si="40"/>
        <v>33.871340492864782</v>
      </c>
      <c r="AE42" s="143">
        <f t="shared" si="40"/>
        <v>34.582638643214942</v>
      </c>
      <c r="AF42" s="143">
        <f t="shared" si="40"/>
        <v>35.274291416079244</v>
      </c>
      <c r="AG42" s="143">
        <f t="shared" si="40"/>
        <v>35.944502952984749</v>
      </c>
      <c r="AH42" s="143">
        <f t="shared" si="40"/>
        <v>36.627448509091458</v>
      </c>
      <c r="AI42" s="143">
        <f t="shared" si="40"/>
        <v>37.323370030764195</v>
      </c>
      <c r="AJ42" s="143">
        <f t="shared" si="40"/>
        <v>38.032514061348714</v>
      </c>
      <c r="AK42" s="143">
        <f t="shared" si="40"/>
        <v>38.755131828514337</v>
      </c>
    </row>
    <row r="43" spans="1:37" x14ac:dyDescent="0.25">
      <c r="A43" s="58" t="s">
        <v>66</v>
      </c>
      <c r="B43" s="5">
        <v>5</v>
      </c>
      <c r="C43" s="11">
        <f>Parameters!$D$17</f>
        <v>0.22</v>
      </c>
      <c r="D43" s="5">
        <v>6</v>
      </c>
      <c r="E43" s="11">
        <f>Parameters!$D$19</f>
        <v>0.26</v>
      </c>
      <c r="F43" s="5"/>
      <c r="G43" s="11"/>
      <c r="H43" s="5">
        <v>50</v>
      </c>
      <c r="I43" s="11">
        <f>Parameters!$D$23</f>
        <v>0.31</v>
      </c>
      <c r="J43" s="5">
        <v>10</v>
      </c>
      <c r="K43" s="11">
        <f>Parameters!$D$25</f>
        <v>0.31</v>
      </c>
      <c r="L43" s="4">
        <v>5</v>
      </c>
      <c r="M43" s="9">
        <f>Parameters!$D$27</f>
        <v>0.31</v>
      </c>
      <c r="N43" s="4">
        <v>5</v>
      </c>
      <c r="O43" s="9">
        <f>Parameters!$D$29</f>
        <v>0.31</v>
      </c>
      <c r="P43" s="9">
        <v>2</v>
      </c>
      <c r="Q43" s="3"/>
      <c r="R43" s="3"/>
      <c r="S43" s="35">
        <v>0.5</v>
      </c>
      <c r="T43" s="35"/>
      <c r="U43" s="35"/>
      <c r="V43" s="35"/>
      <c r="W43" s="91">
        <f t="shared" si="39"/>
        <v>28.996000000000006</v>
      </c>
      <c r="X43" s="143">
        <f t="shared" si="2"/>
        <v>28.996000000000006</v>
      </c>
      <c r="Y43" s="143">
        <f>X43*(1+X$3)</f>
        <v>29.068490000000004</v>
      </c>
      <c r="Z43" s="143">
        <f t="shared" ref="Z43:AK43" si="41">Y43*(1+Y$3)</f>
        <v>28.705133875000005</v>
      </c>
      <c r="AA43" s="143">
        <f t="shared" si="41"/>
        <v>29.061077535050003</v>
      </c>
      <c r="AB43" s="143">
        <f t="shared" si="41"/>
        <v>31.865471517182328</v>
      </c>
      <c r="AC43" s="143">
        <f t="shared" si="41"/>
        <v>32.968016831676834</v>
      </c>
      <c r="AD43" s="143">
        <f t="shared" si="41"/>
        <v>33.871340492864782</v>
      </c>
      <c r="AE43" s="143">
        <f t="shared" si="41"/>
        <v>34.582638643214942</v>
      </c>
      <c r="AF43" s="143">
        <f t="shared" si="41"/>
        <v>35.274291416079244</v>
      </c>
      <c r="AG43" s="143">
        <f t="shared" si="41"/>
        <v>35.944502952984749</v>
      </c>
      <c r="AH43" s="143">
        <f t="shared" si="41"/>
        <v>36.627448509091458</v>
      </c>
      <c r="AI43" s="143">
        <f t="shared" si="41"/>
        <v>37.323370030764195</v>
      </c>
      <c r="AJ43" s="143">
        <f t="shared" si="41"/>
        <v>38.032514061348714</v>
      </c>
      <c r="AK43" s="143">
        <f t="shared" si="41"/>
        <v>38.755131828514337</v>
      </c>
    </row>
    <row r="44" spans="1:37" x14ac:dyDescent="0.25">
      <c r="A44" s="58" t="s">
        <v>143</v>
      </c>
      <c r="B44" s="5">
        <v>8</v>
      </c>
      <c r="C44" s="11">
        <f>Parameters!$D$17</f>
        <v>0.22</v>
      </c>
      <c r="D44" s="5">
        <v>8</v>
      </c>
      <c r="E44" s="11">
        <f>Parameters!$D$19</f>
        <v>0.26</v>
      </c>
      <c r="F44" s="5"/>
      <c r="G44" s="11"/>
      <c r="H44" s="5">
        <v>50</v>
      </c>
      <c r="I44" s="11">
        <f>Parameters!$D$23</f>
        <v>0.31</v>
      </c>
      <c r="J44" s="5">
        <v>15</v>
      </c>
      <c r="K44" s="11">
        <f>Parameters!$D$25</f>
        <v>0.31</v>
      </c>
      <c r="L44" s="4">
        <v>8</v>
      </c>
      <c r="M44" s="9">
        <f>Parameters!$D$27</f>
        <v>0.31</v>
      </c>
      <c r="N44" s="4">
        <v>5</v>
      </c>
      <c r="O44" s="9">
        <f>Parameters!$D$29</f>
        <v>0.31</v>
      </c>
      <c r="P44" s="9">
        <v>2</v>
      </c>
      <c r="Q44" s="3"/>
      <c r="R44" s="3"/>
      <c r="S44" s="35">
        <v>0.5</v>
      </c>
      <c r="T44" s="35"/>
      <c r="U44" s="35"/>
      <c r="V44" s="35"/>
      <c r="W44" s="91">
        <f t="shared" si="39"/>
        <v>33.022000000000006</v>
      </c>
      <c r="X44" s="143">
        <f t="shared" si="2"/>
        <v>33.022000000000006</v>
      </c>
      <c r="Y44" s="143">
        <f>X44*(1+X$3)</f>
        <v>33.104555000000005</v>
      </c>
      <c r="Z44" s="143">
        <f t="shared" ref="Z44:AK44" si="42">Y44*(1+Y$3)</f>
        <v>32.690748062500006</v>
      </c>
      <c r="AA44" s="143">
        <f t="shared" si="42"/>
        <v>33.096113338475007</v>
      </c>
      <c r="AB44" s="143">
        <f t="shared" si="42"/>
        <v>36.289888275637843</v>
      </c>
      <c r="AC44" s="143">
        <f t="shared" si="42"/>
        <v>37.54551840997491</v>
      </c>
      <c r="AD44" s="143">
        <f t="shared" si="42"/>
        <v>38.574265614408226</v>
      </c>
      <c r="AE44" s="143">
        <f t="shared" si="42"/>
        <v>39.384325192310797</v>
      </c>
      <c r="AF44" s="143">
        <f t="shared" si="42"/>
        <v>40.172011696157014</v>
      </c>
      <c r="AG44" s="143">
        <f t="shared" si="42"/>
        <v>40.935279918383991</v>
      </c>
      <c r="AH44" s="143">
        <f t="shared" si="42"/>
        <v>41.713050236833283</v>
      </c>
      <c r="AI44" s="143">
        <f t="shared" si="42"/>
        <v>42.505598191333114</v>
      </c>
      <c r="AJ44" s="143">
        <f t="shared" si="42"/>
        <v>43.313204556968437</v>
      </c>
      <c r="AK44" s="143">
        <f t="shared" si="42"/>
        <v>44.136155443550834</v>
      </c>
    </row>
    <row r="45" spans="1:37" x14ac:dyDescent="0.25">
      <c r="A45" s="58" t="s">
        <v>67</v>
      </c>
      <c r="B45" s="5">
        <v>5</v>
      </c>
      <c r="C45" s="11">
        <f>Parameters!$D$17</f>
        <v>0.22</v>
      </c>
      <c r="D45" s="5">
        <v>8</v>
      </c>
      <c r="E45" s="11">
        <f>Parameters!$D$19</f>
        <v>0.26</v>
      </c>
      <c r="F45" s="5"/>
      <c r="G45" s="11"/>
      <c r="H45" s="5">
        <v>50</v>
      </c>
      <c r="I45" s="11">
        <f>Parameters!$D$23</f>
        <v>0.31</v>
      </c>
      <c r="J45" s="5">
        <v>5</v>
      </c>
      <c r="K45" s="11">
        <f>Parameters!$D$25</f>
        <v>0.31</v>
      </c>
      <c r="L45" s="4"/>
      <c r="M45" s="9"/>
      <c r="N45" s="4">
        <v>5</v>
      </c>
      <c r="O45" s="9">
        <f>Parameters!$D$29</f>
        <v>0.31</v>
      </c>
      <c r="P45" s="8"/>
      <c r="Q45" s="3"/>
      <c r="R45" s="3"/>
      <c r="S45" s="35">
        <v>0.5</v>
      </c>
      <c r="T45" s="35"/>
      <c r="U45" s="35"/>
      <c r="V45" s="35"/>
      <c r="W45" s="91">
        <f t="shared" si="39"/>
        <v>23.958000000000002</v>
      </c>
      <c r="X45" s="143">
        <f t="shared" si="2"/>
        <v>23.958000000000002</v>
      </c>
      <c r="Y45" s="143">
        <f>X45*(1+X$3)</f>
        <v>24.017894999999999</v>
      </c>
      <c r="Z45" s="143">
        <f t="shared" ref="Z45:AK45" si="43">Y45*(1+Y$3)</f>
        <v>23.717671312500002</v>
      </c>
      <c r="AA45" s="143">
        <f t="shared" si="43"/>
        <v>24.011770436775002</v>
      </c>
      <c r="AB45" s="143">
        <f t="shared" si="43"/>
        <v>26.328906283923789</v>
      </c>
      <c r="AC45" s="143">
        <f t="shared" si="43"/>
        <v>27.239886441347551</v>
      </c>
      <c r="AD45" s="143">
        <f t="shared" si="43"/>
        <v>27.986259329840475</v>
      </c>
      <c r="AE45" s="143">
        <f t="shared" si="43"/>
        <v>28.573970775767123</v>
      </c>
      <c r="AF45" s="143">
        <f t="shared" si="43"/>
        <v>29.145450191282464</v>
      </c>
      <c r="AG45" s="143">
        <f t="shared" si="43"/>
        <v>29.699213744916829</v>
      </c>
      <c r="AH45" s="143">
        <f t="shared" si="43"/>
        <v>30.263498806070245</v>
      </c>
      <c r="AI45" s="143">
        <f t="shared" si="43"/>
        <v>30.838505283385576</v>
      </c>
      <c r="AJ45" s="143">
        <f t="shared" si="43"/>
        <v>31.4244368837699</v>
      </c>
      <c r="AK45" s="143">
        <f t="shared" si="43"/>
        <v>32.021501184561522</v>
      </c>
    </row>
    <row r="46" spans="1:37" x14ac:dyDescent="0.25">
      <c r="A46" s="58" t="s">
        <v>68</v>
      </c>
      <c r="B46" s="5">
        <v>4</v>
      </c>
      <c r="C46" s="11">
        <f>Parameters!$D$17</f>
        <v>0.22</v>
      </c>
      <c r="D46" s="5">
        <v>5</v>
      </c>
      <c r="E46" s="11">
        <f>Parameters!$D$19</f>
        <v>0.26</v>
      </c>
      <c r="F46" s="5"/>
      <c r="G46" s="11"/>
      <c r="H46" s="5"/>
      <c r="I46" s="11"/>
      <c r="J46" s="5"/>
      <c r="K46" s="24"/>
      <c r="L46" s="4">
        <v>2</v>
      </c>
      <c r="M46" s="9">
        <f>Parameters!$D$27</f>
        <v>0.31</v>
      </c>
      <c r="N46" s="4">
        <v>1</v>
      </c>
      <c r="O46" s="9">
        <f>Parameters!$D$29</f>
        <v>0.31</v>
      </c>
      <c r="P46" s="9">
        <v>2</v>
      </c>
      <c r="Q46" s="3"/>
      <c r="R46" s="3"/>
      <c r="S46" s="35">
        <v>0.5</v>
      </c>
      <c r="T46" s="35"/>
      <c r="U46" s="35"/>
      <c r="V46" s="35"/>
      <c r="W46" s="91">
        <f t="shared" si="39"/>
        <v>5.6210000000000004</v>
      </c>
      <c r="X46" s="143">
        <f t="shared" si="2"/>
        <v>5.6210000000000004</v>
      </c>
      <c r="Y46" s="143">
        <f>X46*(1+X$3)</f>
        <v>5.6350525000000005</v>
      </c>
      <c r="Z46" s="143">
        <f t="shared" ref="Z46:AK46" si="44">Y46*(1+Y$3)</f>
        <v>5.5646143437500006</v>
      </c>
      <c r="AA46" s="143">
        <f t="shared" si="44"/>
        <v>5.6336155616125003</v>
      </c>
      <c r="AB46" s="143">
        <f t="shared" si="44"/>
        <v>6.1772594633081068</v>
      </c>
      <c r="AC46" s="143">
        <f t="shared" si="44"/>
        <v>6.3909926407385669</v>
      </c>
      <c r="AD46" s="143">
        <f t="shared" si="44"/>
        <v>6.5661058390948046</v>
      </c>
      <c r="AE46" s="143">
        <f t="shared" si="44"/>
        <v>6.7039940617157949</v>
      </c>
      <c r="AF46" s="143">
        <f t="shared" si="44"/>
        <v>6.8380739429501105</v>
      </c>
      <c r="AG46" s="143">
        <f t="shared" si="44"/>
        <v>6.9679973478661621</v>
      </c>
      <c r="AH46" s="143">
        <f t="shared" si="44"/>
        <v>7.1003892974756182</v>
      </c>
      <c r="AI46" s="143">
        <f t="shared" si="44"/>
        <v>7.235296694127654</v>
      </c>
      <c r="AJ46" s="143">
        <f t="shared" si="44"/>
        <v>7.3727673313160791</v>
      </c>
      <c r="AK46" s="143">
        <f t="shared" si="44"/>
        <v>7.5128499106110835</v>
      </c>
    </row>
    <row r="47" spans="1:37" x14ac:dyDescent="0.25">
      <c r="A47" s="58" t="s">
        <v>144</v>
      </c>
      <c r="B47" s="5">
        <v>5</v>
      </c>
      <c r="C47" s="11">
        <f>Parameters!$D$17</f>
        <v>0.22</v>
      </c>
      <c r="D47" s="5">
        <v>6</v>
      </c>
      <c r="E47" s="11">
        <f>Parameters!$D$19</f>
        <v>0.26</v>
      </c>
      <c r="F47" s="5"/>
      <c r="G47" s="11"/>
      <c r="H47" s="5">
        <v>50</v>
      </c>
      <c r="I47" s="11">
        <f>Parameters!$D$23</f>
        <v>0.31</v>
      </c>
      <c r="J47" s="5">
        <v>15</v>
      </c>
      <c r="K47" s="11">
        <f>Parameters!$D$25</f>
        <v>0.31</v>
      </c>
      <c r="L47" s="4">
        <v>5</v>
      </c>
      <c r="M47" s="9">
        <f>Parameters!$D$27</f>
        <v>0.31</v>
      </c>
      <c r="N47" s="4">
        <v>5</v>
      </c>
      <c r="O47" s="9">
        <f>Parameters!$D$29</f>
        <v>0.31</v>
      </c>
      <c r="P47" s="9">
        <v>2</v>
      </c>
      <c r="Q47" s="3"/>
      <c r="R47" s="3"/>
      <c r="S47" s="35">
        <v>0.5</v>
      </c>
      <c r="T47" s="35"/>
      <c r="U47" s="35"/>
      <c r="V47" s="35"/>
      <c r="W47" s="91">
        <f t="shared" si="39"/>
        <v>30.701000000000008</v>
      </c>
      <c r="X47" s="143">
        <f t="shared" si="2"/>
        <v>30.701000000000008</v>
      </c>
      <c r="Y47" s="143">
        <f>X47*(1+X$3)</f>
        <v>30.777752500000005</v>
      </c>
      <c r="Z47" s="143">
        <f t="shared" ref="Z47:AK47" si="45">Y47*(1+Y$3)</f>
        <v>30.393030593750005</v>
      </c>
      <c r="AA47" s="143">
        <f t="shared" si="45"/>
        <v>30.769904173112504</v>
      </c>
      <c r="AB47" s="143">
        <f t="shared" si="45"/>
        <v>33.739199925817864</v>
      </c>
      <c r="AC47" s="143">
        <f t="shared" si="45"/>
        <v>34.906576243251159</v>
      </c>
      <c r="AD47" s="143">
        <f t="shared" si="45"/>
        <v>35.863016432316243</v>
      </c>
      <c r="AE47" s="143">
        <f t="shared" si="45"/>
        <v>36.616139777394878</v>
      </c>
      <c r="AF47" s="143">
        <f t="shared" si="45"/>
        <v>37.348462572942779</v>
      </c>
      <c r="AG47" s="143">
        <f t="shared" si="45"/>
        <v>38.058083361828686</v>
      </c>
      <c r="AH47" s="143">
        <f t="shared" si="45"/>
        <v>38.781186945703425</v>
      </c>
      <c r="AI47" s="143">
        <f t="shared" si="45"/>
        <v>39.518029497671783</v>
      </c>
      <c r="AJ47" s="143">
        <f t="shared" si="45"/>
        <v>40.268872058127542</v>
      </c>
      <c r="AK47" s="143">
        <f t="shared" si="45"/>
        <v>41.033980627231962</v>
      </c>
    </row>
    <row r="48" spans="1:37" x14ac:dyDescent="0.25">
      <c r="A48" s="58" t="s">
        <v>145</v>
      </c>
      <c r="B48" s="5">
        <v>5</v>
      </c>
      <c r="C48" s="11">
        <f>Parameters!$D$17</f>
        <v>0.22</v>
      </c>
      <c r="D48" s="5">
        <v>6</v>
      </c>
      <c r="E48" s="11">
        <f>Parameters!$D$19</f>
        <v>0.26</v>
      </c>
      <c r="F48" s="5"/>
      <c r="G48" s="11"/>
      <c r="H48" s="5">
        <v>50</v>
      </c>
      <c r="I48" s="11">
        <f>Parameters!$D$23</f>
        <v>0.31</v>
      </c>
      <c r="J48" s="5">
        <v>15</v>
      </c>
      <c r="K48" s="11">
        <f>Parameters!$D$25</f>
        <v>0.31</v>
      </c>
      <c r="L48" s="4">
        <v>5</v>
      </c>
      <c r="M48" s="9">
        <f>Parameters!$D$27</f>
        <v>0.31</v>
      </c>
      <c r="N48" s="4">
        <v>5</v>
      </c>
      <c r="O48" s="9">
        <f>Parameters!$D$29</f>
        <v>0.31</v>
      </c>
      <c r="P48" s="9">
        <v>2</v>
      </c>
      <c r="Q48" s="3"/>
      <c r="R48" s="3"/>
      <c r="S48" s="35">
        <v>0.5</v>
      </c>
      <c r="T48" s="35"/>
      <c r="U48" s="35"/>
      <c r="V48" s="35"/>
      <c r="W48" s="91">
        <f t="shared" si="39"/>
        <v>30.701000000000008</v>
      </c>
      <c r="X48" s="143">
        <f t="shared" si="2"/>
        <v>30.701000000000008</v>
      </c>
      <c r="Y48" s="143">
        <f>X48*(1+X$3)</f>
        <v>30.777752500000005</v>
      </c>
      <c r="Z48" s="143">
        <f t="shared" ref="Z48:AK48" si="46">Y48*(1+Y$3)</f>
        <v>30.393030593750005</v>
      </c>
      <c r="AA48" s="143">
        <f t="shared" si="46"/>
        <v>30.769904173112504</v>
      </c>
      <c r="AB48" s="143">
        <f t="shared" si="46"/>
        <v>33.739199925817864</v>
      </c>
      <c r="AC48" s="143">
        <f t="shared" si="46"/>
        <v>34.906576243251159</v>
      </c>
      <c r="AD48" s="143">
        <f t="shared" si="46"/>
        <v>35.863016432316243</v>
      </c>
      <c r="AE48" s="143">
        <f t="shared" si="46"/>
        <v>36.616139777394878</v>
      </c>
      <c r="AF48" s="143">
        <f t="shared" si="46"/>
        <v>37.348462572942779</v>
      </c>
      <c r="AG48" s="143">
        <f t="shared" si="46"/>
        <v>38.058083361828686</v>
      </c>
      <c r="AH48" s="143">
        <f t="shared" si="46"/>
        <v>38.781186945703425</v>
      </c>
      <c r="AI48" s="143">
        <f t="shared" si="46"/>
        <v>39.518029497671783</v>
      </c>
      <c r="AJ48" s="143">
        <f t="shared" si="46"/>
        <v>40.268872058127542</v>
      </c>
      <c r="AK48" s="143">
        <f t="shared" si="46"/>
        <v>41.033980627231962</v>
      </c>
    </row>
    <row r="49" spans="1:37" x14ac:dyDescent="0.25">
      <c r="A49" s="61" t="s">
        <v>146</v>
      </c>
      <c r="B49" s="5">
        <v>10</v>
      </c>
      <c r="C49" s="11">
        <f>Parameters!$D$17</f>
        <v>0.22</v>
      </c>
      <c r="D49" s="5">
        <v>8</v>
      </c>
      <c r="E49" s="11">
        <f>Parameters!$D$19</f>
        <v>0.26</v>
      </c>
      <c r="F49" s="5"/>
      <c r="G49" s="11"/>
      <c r="H49" s="5">
        <v>50</v>
      </c>
      <c r="I49" s="11">
        <f>Parameters!$D$23</f>
        <v>0.31</v>
      </c>
      <c r="J49" s="5">
        <v>10</v>
      </c>
      <c r="K49" s="11">
        <f>Parameters!$D$25</f>
        <v>0.31</v>
      </c>
      <c r="L49" s="4">
        <v>10</v>
      </c>
      <c r="M49" s="9">
        <f>Parameters!$D$27</f>
        <v>0.31</v>
      </c>
      <c r="N49" s="4">
        <v>5</v>
      </c>
      <c r="O49" s="9">
        <f>Parameters!$D$29</f>
        <v>0.31</v>
      </c>
      <c r="P49" s="9">
        <v>2</v>
      </c>
      <c r="Q49" s="3"/>
      <c r="R49" s="3"/>
      <c r="S49" s="35">
        <v>0.5</v>
      </c>
      <c r="T49" s="35"/>
      <c r="U49" s="35"/>
      <c r="V49" s="35"/>
      <c r="W49" s="91">
        <f t="shared" si="39"/>
        <v>32.483000000000011</v>
      </c>
      <c r="X49" s="143">
        <f t="shared" si="2"/>
        <v>32.483000000000011</v>
      </c>
      <c r="Y49" s="143">
        <f>X49*(1+X$3)</f>
        <v>32.564207500000009</v>
      </c>
      <c r="Z49" s="143">
        <f t="shared" ref="Z49:AK49" si="47">Y49*(1+Y$3)</f>
        <v>32.157154906250014</v>
      </c>
      <c r="AA49" s="143">
        <f t="shared" si="47"/>
        <v>32.55590362708751</v>
      </c>
      <c r="AB49" s="143">
        <f t="shared" si="47"/>
        <v>35.697548327101458</v>
      </c>
      <c r="AC49" s="143">
        <f t="shared" si="47"/>
        <v>36.932683499219166</v>
      </c>
      <c r="AD49" s="143">
        <f t="shared" si="47"/>
        <v>37.944639027097772</v>
      </c>
      <c r="AE49" s="143">
        <f t="shared" si="47"/>
        <v>38.741476446666823</v>
      </c>
      <c r="AF49" s="143">
        <f t="shared" si="47"/>
        <v>39.516305975600162</v>
      </c>
      <c r="AG49" s="143">
        <f t="shared" si="47"/>
        <v>40.267115789136561</v>
      </c>
      <c r="AH49" s="143">
        <f t="shared" si="47"/>
        <v>41.03219098913015</v>
      </c>
      <c r="AI49" s="143">
        <f t="shared" si="47"/>
        <v>41.811802617923618</v>
      </c>
      <c r="AJ49" s="143">
        <f t="shared" si="47"/>
        <v>42.606226867664162</v>
      </c>
      <c r="AK49" s="143">
        <f t="shared" si="47"/>
        <v>43.415745178149777</v>
      </c>
    </row>
    <row r="50" spans="1:37" s="31" customFormat="1" x14ac:dyDescent="0.25">
      <c r="A50" s="59" t="s">
        <v>69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10</v>
      </c>
      <c r="K50" s="11">
        <f>Parameters!$D$25</f>
        <v>0.31</v>
      </c>
      <c r="L50" s="4">
        <v>5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3"/>
      <c r="R50" s="3"/>
      <c r="S50" s="35">
        <v>0.5</v>
      </c>
      <c r="T50" s="35"/>
      <c r="U50" s="35"/>
      <c r="V50" s="35"/>
      <c r="W50" s="91">
        <f t="shared" si="39"/>
        <v>28.996000000000006</v>
      </c>
      <c r="X50" s="143">
        <f t="shared" si="2"/>
        <v>28.996000000000006</v>
      </c>
      <c r="Y50" s="143">
        <f>X50*(1+X$3)</f>
        <v>29.068490000000004</v>
      </c>
      <c r="Z50" s="143">
        <f t="shared" ref="Z50:AK50" si="48">Y50*(1+Y$3)</f>
        <v>28.705133875000005</v>
      </c>
      <c r="AA50" s="143">
        <f t="shared" si="48"/>
        <v>29.061077535050003</v>
      </c>
      <c r="AB50" s="143">
        <f t="shared" si="48"/>
        <v>31.865471517182328</v>
      </c>
      <c r="AC50" s="143">
        <f t="shared" si="48"/>
        <v>32.968016831676834</v>
      </c>
      <c r="AD50" s="143">
        <f t="shared" si="48"/>
        <v>33.871340492864782</v>
      </c>
      <c r="AE50" s="143">
        <f t="shared" si="48"/>
        <v>34.582638643214942</v>
      </c>
      <c r="AF50" s="143">
        <f t="shared" si="48"/>
        <v>35.274291416079244</v>
      </c>
      <c r="AG50" s="143">
        <f t="shared" si="48"/>
        <v>35.944502952984749</v>
      </c>
      <c r="AH50" s="143">
        <f t="shared" si="48"/>
        <v>36.627448509091458</v>
      </c>
      <c r="AI50" s="143">
        <f t="shared" si="48"/>
        <v>37.323370030764195</v>
      </c>
      <c r="AJ50" s="143">
        <f t="shared" si="48"/>
        <v>38.032514061348714</v>
      </c>
      <c r="AK50" s="143">
        <f t="shared" si="48"/>
        <v>38.755131828514337</v>
      </c>
    </row>
    <row r="51" spans="1:37" x14ac:dyDescent="0.25">
      <c r="A51" s="58" t="s">
        <v>147</v>
      </c>
      <c r="B51" s="5">
        <v>8</v>
      </c>
      <c r="C51" s="11">
        <f>Parameters!$D$17</f>
        <v>0.22</v>
      </c>
      <c r="D51" s="5">
        <v>6</v>
      </c>
      <c r="E51" s="11">
        <f>Parameters!$D$19</f>
        <v>0.26</v>
      </c>
      <c r="F51" s="5"/>
      <c r="G51" s="11"/>
      <c r="H51" s="5">
        <v>50</v>
      </c>
      <c r="I51" s="11">
        <f>Parameters!$D$23</f>
        <v>0.31</v>
      </c>
      <c r="J51" s="5">
        <v>15</v>
      </c>
      <c r="K51" s="11">
        <f>Parameters!$D$25</f>
        <v>0.31</v>
      </c>
      <c r="L51" s="4">
        <v>5</v>
      </c>
      <c r="M51" s="9">
        <f>Parameters!$D$27</f>
        <v>0.31</v>
      </c>
      <c r="N51" s="4">
        <v>10</v>
      </c>
      <c r="O51" s="9">
        <f>Parameters!$D$29</f>
        <v>0.31</v>
      </c>
      <c r="P51" s="9">
        <v>2</v>
      </c>
      <c r="Q51" s="3"/>
      <c r="R51" s="3"/>
      <c r="S51" s="35">
        <v>0.5</v>
      </c>
      <c r="T51" s="35"/>
      <c r="U51" s="35"/>
      <c r="V51" s="35"/>
      <c r="W51" s="91">
        <f t="shared" si="39"/>
        <v>33.132000000000005</v>
      </c>
      <c r="X51" s="143">
        <f t="shared" si="2"/>
        <v>33.132000000000005</v>
      </c>
      <c r="Y51" s="143">
        <f>X51*(1+X$3)</f>
        <v>33.214830000000006</v>
      </c>
      <c r="Z51" s="143">
        <f t="shared" ref="Z51:AK51" si="49">Y51*(1+Y$3)</f>
        <v>32.799644625000006</v>
      </c>
      <c r="AA51" s="143">
        <f t="shared" si="49"/>
        <v>33.206360218350007</v>
      </c>
      <c r="AB51" s="143">
        <f t="shared" si="49"/>
        <v>36.410773979420782</v>
      </c>
      <c r="AC51" s="143">
        <f t="shared" si="49"/>
        <v>37.670586759108737</v>
      </c>
      <c r="AD51" s="143">
        <f t="shared" si="49"/>
        <v>38.702760836308322</v>
      </c>
      <c r="AE51" s="143">
        <f t="shared" si="49"/>
        <v>39.515518813870791</v>
      </c>
      <c r="AF51" s="143">
        <f t="shared" si="49"/>
        <v>40.305829190148209</v>
      </c>
      <c r="AG51" s="143">
        <f t="shared" si="49"/>
        <v>41.071639944761024</v>
      </c>
      <c r="AH51" s="143">
        <f t="shared" si="49"/>
        <v>41.85200110371148</v>
      </c>
      <c r="AI51" s="143">
        <f t="shared" si="49"/>
        <v>42.647189124681994</v>
      </c>
      <c r="AJ51" s="143">
        <f t="shared" si="49"/>
        <v>43.457485718050947</v>
      </c>
      <c r="AK51" s="143">
        <f t="shared" si="49"/>
        <v>44.283177946693911</v>
      </c>
    </row>
    <row r="52" spans="1:37" x14ac:dyDescent="0.25">
      <c r="A52" s="58" t="s">
        <v>148</v>
      </c>
      <c r="B52" s="5">
        <v>5</v>
      </c>
      <c r="C52" s="11">
        <f>Parameters!$D$17</f>
        <v>0.22</v>
      </c>
      <c r="D52" s="5">
        <v>12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10</v>
      </c>
      <c r="K52" s="11">
        <f>Parameters!$D$25</f>
        <v>0.31</v>
      </c>
      <c r="L52" s="4">
        <v>2</v>
      </c>
      <c r="M52" s="9">
        <f>Parameters!$D$27</f>
        <v>0.31</v>
      </c>
      <c r="N52" s="4">
        <v>10</v>
      </c>
      <c r="O52" s="9">
        <f>Parameters!$D$29</f>
        <v>0.31</v>
      </c>
      <c r="P52" s="9">
        <v>2</v>
      </c>
      <c r="Q52" s="3"/>
      <c r="R52" s="3"/>
      <c r="S52" s="35">
        <v>0.5</v>
      </c>
      <c r="T52" s="35"/>
      <c r="U52" s="35"/>
      <c r="V52" s="35"/>
      <c r="W52" s="91">
        <f t="shared" si="39"/>
        <v>31.394000000000005</v>
      </c>
      <c r="X52" s="143">
        <f t="shared" si="2"/>
        <v>31.394000000000005</v>
      </c>
      <c r="Y52" s="143">
        <f>X52*(1+X$3)</f>
        <v>31.472485000000002</v>
      </c>
      <c r="Z52" s="143">
        <f t="shared" ref="Z52:AK52" si="50">Y52*(1+Y$3)</f>
        <v>31.079078937500004</v>
      </c>
      <c r="AA52" s="143">
        <f t="shared" si="50"/>
        <v>31.464459516325004</v>
      </c>
      <c r="AB52" s="143">
        <f t="shared" si="50"/>
        <v>34.500779859650365</v>
      </c>
      <c r="AC52" s="143">
        <f t="shared" si="50"/>
        <v>35.694506842794269</v>
      </c>
      <c r="AD52" s="143">
        <f t="shared" si="50"/>
        <v>36.672536330286832</v>
      </c>
      <c r="AE52" s="143">
        <f t="shared" si="50"/>
        <v>37.442659593222849</v>
      </c>
      <c r="AF52" s="143">
        <f t="shared" si="50"/>
        <v>38.191512785087305</v>
      </c>
      <c r="AG52" s="143">
        <f t="shared" si="50"/>
        <v>38.917151528003963</v>
      </c>
      <c r="AH52" s="143">
        <f t="shared" si="50"/>
        <v>39.656577407036032</v>
      </c>
      <c r="AI52" s="143">
        <f t="shared" si="50"/>
        <v>40.410052377769716</v>
      </c>
      <c r="AJ52" s="143">
        <f t="shared" si="50"/>
        <v>41.177843372947336</v>
      </c>
      <c r="AK52" s="143">
        <f t="shared" si="50"/>
        <v>41.960222397033334</v>
      </c>
    </row>
    <row r="53" spans="1:37" x14ac:dyDescent="0.25">
      <c r="A53" s="58" t="s">
        <v>70</v>
      </c>
      <c r="B53" s="5">
        <v>5</v>
      </c>
      <c r="C53" s="11">
        <f>Parameters!$D$17</f>
        <v>0.22</v>
      </c>
      <c r="D53" s="5">
        <v>15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10</v>
      </c>
      <c r="K53" s="11">
        <f>Parameters!$D$25</f>
        <v>0.31</v>
      </c>
      <c r="L53" s="4"/>
      <c r="M53" s="9"/>
      <c r="N53" s="4">
        <v>10</v>
      </c>
      <c r="O53" s="9">
        <f>Parameters!$D$29</f>
        <v>0.31</v>
      </c>
      <c r="P53" s="9">
        <v>2</v>
      </c>
      <c r="Q53" s="3"/>
      <c r="R53" s="3"/>
      <c r="S53" s="35">
        <v>0.5</v>
      </c>
      <c r="T53" s="35"/>
      <c r="U53" s="35"/>
      <c r="V53" s="35"/>
      <c r="W53" s="91">
        <f t="shared" si="39"/>
        <v>31.570000000000007</v>
      </c>
      <c r="X53" s="143">
        <f t="shared" si="2"/>
        <v>31.570000000000007</v>
      </c>
      <c r="Y53" s="143">
        <f>X53*(1+X$3)</f>
        <v>31.648925000000006</v>
      </c>
      <c r="Z53" s="143">
        <f t="shared" ref="Z53:AK53" si="51">Y53*(1+Y$3)</f>
        <v>31.253313437500008</v>
      </c>
      <c r="AA53" s="143">
        <f t="shared" si="51"/>
        <v>31.640854524125007</v>
      </c>
      <c r="AB53" s="143">
        <f t="shared" si="51"/>
        <v>34.694196985703073</v>
      </c>
      <c r="AC53" s="143">
        <f t="shared" si="51"/>
        <v>35.894616201408397</v>
      </c>
      <c r="AD53" s="143">
        <f t="shared" si="51"/>
        <v>36.878128685326992</v>
      </c>
      <c r="AE53" s="143">
        <f t="shared" si="51"/>
        <v>37.652569387718856</v>
      </c>
      <c r="AF53" s="143">
        <f t="shared" si="51"/>
        <v>38.405620775473231</v>
      </c>
      <c r="AG53" s="143">
        <f t="shared" si="51"/>
        <v>39.135327570207217</v>
      </c>
      <c r="AH53" s="143">
        <f t="shared" si="51"/>
        <v>39.878898794041149</v>
      </c>
      <c r="AI53" s="143">
        <f t="shared" si="51"/>
        <v>40.636597871127925</v>
      </c>
      <c r="AJ53" s="143">
        <f t="shared" si="51"/>
        <v>41.408693230679354</v>
      </c>
      <c r="AK53" s="143">
        <f t="shared" si="51"/>
        <v>42.195458402062258</v>
      </c>
    </row>
    <row r="54" spans="1:37" x14ac:dyDescent="0.25">
      <c r="A54" s="58" t="s">
        <v>149</v>
      </c>
      <c r="B54" s="5">
        <v>5</v>
      </c>
      <c r="C54" s="11">
        <f>Parameters!$D$17</f>
        <v>0.22</v>
      </c>
      <c r="D54" s="5">
        <v>7</v>
      </c>
      <c r="E54" s="11">
        <f>Parameters!$D$19</f>
        <v>0.26</v>
      </c>
      <c r="F54" s="5"/>
      <c r="G54" s="11"/>
      <c r="H54" s="5"/>
      <c r="I54" s="11"/>
      <c r="J54" s="5"/>
      <c r="K54" s="9"/>
      <c r="L54" s="4">
        <v>4</v>
      </c>
      <c r="M54" s="9">
        <f>Parameters!$D$27</f>
        <v>0.31</v>
      </c>
      <c r="N54" s="4"/>
      <c r="O54" s="9"/>
      <c r="P54" s="9">
        <v>2</v>
      </c>
      <c r="Q54" s="3"/>
      <c r="R54" s="3"/>
      <c r="S54" s="35">
        <v>0.5</v>
      </c>
      <c r="T54" s="35"/>
      <c r="U54" s="35"/>
      <c r="V54" s="35"/>
      <c r="W54" s="91">
        <f t="shared" si="39"/>
        <v>6.7760000000000007</v>
      </c>
      <c r="X54" s="143">
        <f t="shared" si="2"/>
        <v>6.7760000000000007</v>
      </c>
      <c r="Y54" s="143">
        <f>X54*(1+X$3)</f>
        <v>6.7929400000000006</v>
      </c>
      <c r="Z54" s="143">
        <f t="shared" ref="Z54:AK54" si="52">Y54*(1+Y$3)</f>
        <v>6.7080282500000008</v>
      </c>
      <c r="AA54" s="143">
        <f t="shared" si="52"/>
        <v>6.7912078003000005</v>
      </c>
      <c r="AB54" s="143">
        <f t="shared" si="52"/>
        <v>7.4465593530289507</v>
      </c>
      <c r="AC54" s="143">
        <f t="shared" si="52"/>
        <v>7.7042103066437519</v>
      </c>
      <c r="AD54" s="143">
        <f t="shared" si="52"/>
        <v>7.9153056690457912</v>
      </c>
      <c r="AE54" s="143">
        <f t="shared" si="52"/>
        <v>8.0815270880957524</v>
      </c>
      <c r="AF54" s="143">
        <f t="shared" si="52"/>
        <v>8.2431576298576683</v>
      </c>
      <c r="AG54" s="143">
        <f t="shared" si="52"/>
        <v>8.3997776248249636</v>
      </c>
      <c r="AH54" s="143">
        <f t="shared" si="52"/>
        <v>8.5593733996966375</v>
      </c>
      <c r="AI54" s="143">
        <f t="shared" si="52"/>
        <v>8.7220014942908719</v>
      </c>
      <c r="AJ54" s="143">
        <f t="shared" si="52"/>
        <v>8.8877195226823975</v>
      </c>
      <c r="AK54" s="143">
        <f t="shared" si="52"/>
        <v>9.0565861936133629</v>
      </c>
    </row>
    <row r="55" spans="1:37" x14ac:dyDescent="0.25">
      <c r="A55" s="58" t="s">
        <v>150</v>
      </c>
      <c r="B55" s="5">
        <v>5</v>
      </c>
      <c r="C55" s="11">
        <f>Parameters!$D$17</f>
        <v>0.22</v>
      </c>
      <c r="D55" s="5">
        <v>15</v>
      </c>
      <c r="E55" s="11">
        <f>Parameters!$D$19</f>
        <v>0.26</v>
      </c>
      <c r="F55" s="5"/>
      <c r="G55" s="11"/>
      <c r="H55" s="5">
        <v>50</v>
      </c>
      <c r="I55" s="11">
        <f>Parameters!$D$23</f>
        <v>0.31</v>
      </c>
      <c r="J55" s="5">
        <v>10</v>
      </c>
      <c r="K55" s="11">
        <f>Parameters!$D$25</f>
        <v>0.31</v>
      </c>
      <c r="L55" s="4"/>
      <c r="M55" s="9"/>
      <c r="N55" s="4">
        <v>10</v>
      </c>
      <c r="O55" s="9">
        <f>Parameters!$D$29</f>
        <v>0.31</v>
      </c>
      <c r="P55" s="9">
        <v>2</v>
      </c>
      <c r="Q55" s="3"/>
      <c r="R55" s="3"/>
      <c r="S55" s="35">
        <v>0.5</v>
      </c>
      <c r="T55" s="35"/>
      <c r="U55" s="35"/>
      <c r="V55" s="35"/>
      <c r="W55" s="91">
        <f t="shared" si="39"/>
        <v>31.570000000000007</v>
      </c>
      <c r="X55" s="143">
        <f t="shared" si="2"/>
        <v>31.570000000000007</v>
      </c>
      <c r="Y55" s="143">
        <f>X55*(1+X$3)</f>
        <v>31.648925000000006</v>
      </c>
      <c r="Z55" s="143">
        <f t="shared" ref="Z55:AK55" si="53">Y55*(1+Y$3)</f>
        <v>31.253313437500008</v>
      </c>
      <c r="AA55" s="143">
        <f t="shared" si="53"/>
        <v>31.640854524125007</v>
      </c>
      <c r="AB55" s="143">
        <f t="shared" si="53"/>
        <v>34.694196985703073</v>
      </c>
      <c r="AC55" s="143">
        <f t="shared" si="53"/>
        <v>35.894616201408397</v>
      </c>
      <c r="AD55" s="143">
        <f t="shared" si="53"/>
        <v>36.878128685326992</v>
      </c>
      <c r="AE55" s="143">
        <f t="shared" si="53"/>
        <v>37.652569387718856</v>
      </c>
      <c r="AF55" s="143">
        <f t="shared" si="53"/>
        <v>38.405620775473231</v>
      </c>
      <c r="AG55" s="143">
        <f t="shared" si="53"/>
        <v>39.135327570207217</v>
      </c>
      <c r="AH55" s="143">
        <f t="shared" si="53"/>
        <v>39.878898794041149</v>
      </c>
      <c r="AI55" s="143">
        <f t="shared" si="53"/>
        <v>40.636597871127925</v>
      </c>
      <c r="AJ55" s="143">
        <f t="shared" si="53"/>
        <v>41.408693230679354</v>
      </c>
      <c r="AK55" s="143">
        <f t="shared" si="53"/>
        <v>42.195458402062258</v>
      </c>
    </row>
    <row r="56" spans="1:37" x14ac:dyDescent="0.25">
      <c r="A56" s="62" t="s">
        <v>151</v>
      </c>
      <c r="B56" s="5">
        <v>4</v>
      </c>
      <c r="C56" s="11">
        <f>Parameters!$D$17</f>
        <v>0.22</v>
      </c>
      <c r="D56" s="5">
        <v>5</v>
      </c>
      <c r="E56" s="11">
        <f>Parameters!$D$19</f>
        <v>0.26</v>
      </c>
      <c r="F56" s="5"/>
      <c r="G56" s="11"/>
      <c r="H56" s="5"/>
      <c r="I56" s="11"/>
      <c r="J56" s="5"/>
      <c r="K56" s="9"/>
      <c r="L56" s="4"/>
      <c r="M56" s="9"/>
      <c r="N56" s="4">
        <v>2</v>
      </c>
      <c r="O56" s="9">
        <f>Parameters!$D$29</f>
        <v>0.31</v>
      </c>
      <c r="P56" s="8"/>
      <c r="Q56" s="3"/>
      <c r="R56" s="3"/>
      <c r="S56" s="35">
        <v>0.5</v>
      </c>
      <c r="T56" s="35"/>
      <c r="U56" s="35"/>
      <c r="V56" s="35"/>
      <c r="W56" s="91">
        <f t="shared" si="39"/>
        <v>3.0800000000000005</v>
      </c>
      <c r="X56" s="143">
        <f t="shared" si="2"/>
        <v>3.0800000000000005</v>
      </c>
      <c r="Y56" s="143">
        <f>X56*(1+X$3)</f>
        <v>3.0877000000000003</v>
      </c>
      <c r="Z56" s="143">
        <f t="shared" ref="Z56:AK56" si="54">Y56*(1+Y$3)</f>
        <v>3.0491037500000004</v>
      </c>
      <c r="AA56" s="143">
        <f t="shared" si="54"/>
        <v>3.0869126365000001</v>
      </c>
      <c r="AB56" s="143">
        <f t="shared" si="54"/>
        <v>3.3847997059222501</v>
      </c>
      <c r="AC56" s="143">
        <f t="shared" si="54"/>
        <v>3.5019137757471599</v>
      </c>
      <c r="AD56" s="143">
        <f t="shared" si="54"/>
        <v>3.5978662132026322</v>
      </c>
      <c r="AE56" s="143">
        <f t="shared" si="54"/>
        <v>3.6734214036798871</v>
      </c>
      <c r="AF56" s="143">
        <f t="shared" si="54"/>
        <v>3.7468898317534851</v>
      </c>
      <c r="AG56" s="143">
        <f t="shared" si="54"/>
        <v>3.8180807385568012</v>
      </c>
      <c r="AH56" s="143">
        <f t="shared" si="54"/>
        <v>3.8906242725893803</v>
      </c>
      <c r="AI56" s="143">
        <f t="shared" si="54"/>
        <v>3.9645461337685783</v>
      </c>
      <c r="AJ56" s="143">
        <f t="shared" si="54"/>
        <v>4.0398725103101807</v>
      </c>
      <c r="AK56" s="143">
        <f t="shared" si="54"/>
        <v>4.1166300880060733</v>
      </c>
    </row>
    <row r="57" spans="1:37" x14ac:dyDescent="0.25">
      <c r="A57" s="63" t="s">
        <v>152</v>
      </c>
      <c r="B57" s="5">
        <v>3</v>
      </c>
      <c r="C57" s="11">
        <f>Parameters!$D$17</f>
        <v>0.22</v>
      </c>
      <c r="D57" s="5">
        <v>5</v>
      </c>
      <c r="E57" s="11">
        <f>Parameters!$D$19</f>
        <v>0.26</v>
      </c>
      <c r="F57" s="5"/>
      <c r="G57" s="11"/>
      <c r="H57" s="5">
        <v>50</v>
      </c>
      <c r="I57" s="11">
        <f>Parameters!$D$23</f>
        <v>0.31</v>
      </c>
      <c r="J57" s="5"/>
      <c r="K57" s="9"/>
      <c r="L57" s="4">
        <v>5</v>
      </c>
      <c r="M57" s="9">
        <f>Parameters!$D$27</f>
        <v>0.31</v>
      </c>
      <c r="N57" s="3"/>
      <c r="O57" s="8"/>
      <c r="P57" s="8"/>
      <c r="Q57" s="3"/>
      <c r="R57" s="3"/>
      <c r="S57" s="35"/>
      <c r="T57" s="35"/>
      <c r="U57" s="35"/>
      <c r="V57" s="35"/>
      <c r="W57" s="91">
        <f t="shared" si="39"/>
        <v>20.911000000000005</v>
      </c>
      <c r="X57" s="143">
        <f t="shared" si="2"/>
        <v>20.911000000000005</v>
      </c>
      <c r="Y57" s="143">
        <f>X57*(1+X$3)</f>
        <v>20.963277500000004</v>
      </c>
      <c r="Z57" s="143">
        <f t="shared" ref="Z57:AK57" si="55">Y57*(1+Y$3)</f>
        <v>20.701236531250004</v>
      </c>
      <c r="AA57" s="143">
        <f t="shared" si="55"/>
        <v>20.957931864237501</v>
      </c>
      <c r="AB57" s="143">
        <f t="shared" si="55"/>
        <v>22.980372289136422</v>
      </c>
      <c r="AC57" s="143">
        <f t="shared" si="55"/>
        <v>23.775493170340543</v>
      </c>
      <c r="AD57" s="143">
        <f t="shared" si="55"/>
        <v>24.426941683207875</v>
      </c>
      <c r="AE57" s="143">
        <f t="shared" si="55"/>
        <v>24.93990745855524</v>
      </c>
      <c r="AF57" s="143">
        <f t="shared" si="55"/>
        <v>25.438705607726344</v>
      </c>
      <c r="AG57" s="143">
        <f t="shared" si="55"/>
        <v>25.922041014273141</v>
      </c>
      <c r="AH57" s="143">
        <f t="shared" si="55"/>
        <v>26.414559793544328</v>
      </c>
      <c r="AI57" s="143">
        <f t="shared" si="55"/>
        <v>26.916436429621669</v>
      </c>
      <c r="AJ57" s="143">
        <f t="shared" si="55"/>
        <v>27.427848721784478</v>
      </c>
      <c r="AK57" s="143">
        <f t="shared" si="55"/>
        <v>27.94897784749838</v>
      </c>
    </row>
    <row r="58" spans="1:37" x14ac:dyDescent="0.25">
      <c r="A58" s="63" t="s">
        <v>153</v>
      </c>
      <c r="B58" s="5">
        <v>5</v>
      </c>
      <c r="C58" s="11">
        <f>Parameters!$D$17</f>
        <v>0.22</v>
      </c>
      <c r="D58" s="5">
        <v>15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>
        <v>15</v>
      </c>
      <c r="K58" s="11">
        <f>Parameters!$D$25</f>
        <v>0.31</v>
      </c>
      <c r="L58" s="4">
        <v>15</v>
      </c>
      <c r="M58" s="9">
        <f>Parameters!$D$27</f>
        <v>0.31</v>
      </c>
      <c r="N58" s="5">
        <v>5</v>
      </c>
      <c r="O58" s="9">
        <f>Parameters!$D$29</f>
        <v>0.31</v>
      </c>
      <c r="P58" s="8"/>
      <c r="Q58" s="3"/>
      <c r="R58" s="3"/>
      <c r="S58" s="35"/>
      <c r="T58" s="35"/>
      <c r="U58" s="35"/>
      <c r="V58" s="35"/>
      <c r="W58" s="91">
        <f t="shared" si="39"/>
        <v>34.484999999999999</v>
      </c>
      <c r="X58" s="143">
        <f t="shared" si="2"/>
        <v>34.484999999999999</v>
      </c>
      <c r="Y58" s="143">
        <f>X58*(1+X$3)</f>
        <v>34.571212499999994</v>
      </c>
      <c r="Z58" s="143">
        <f t="shared" ref="Z58:AK58" si="56">Y58*(1+Y$3)</f>
        <v>34.139072343749994</v>
      </c>
      <c r="AA58" s="143">
        <f t="shared" si="56"/>
        <v>34.562396840812497</v>
      </c>
      <c r="AB58" s="143">
        <f t="shared" si="56"/>
        <v>37.897668135950902</v>
      </c>
      <c r="AC58" s="143">
        <f t="shared" si="56"/>
        <v>39.208927453454798</v>
      </c>
      <c r="AD58" s="143">
        <f t="shared" si="56"/>
        <v>40.283252065679463</v>
      </c>
      <c r="AE58" s="143">
        <f t="shared" si="56"/>
        <v>41.129200359058729</v>
      </c>
      <c r="AF58" s="143">
        <f t="shared" si="56"/>
        <v>41.951784366239906</v>
      </c>
      <c r="AG58" s="143">
        <f t="shared" si="56"/>
        <v>42.748868269198461</v>
      </c>
      <c r="AH58" s="143">
        <f t="shared" si="56"/>
        <v>43.561096766313227</v>
      </c>
      <c r="AI58" s="143">
        <f t="shared" si="56"/>
        <v>44.388757604873177</v>
      </c>
      <c r="AJ58" s="143">
        <f t="shared" si="56"/>
        <v>45.232143999365761</v>
      </c>
      <c r="AK58" s="143">
        <f t="shared" si="56"/>
        <v>46.091554735353704</v>
      </c>
    </row>
    <row r="59" spans="1:37" ht="31.5" x14ac:dyDescent="0.25">
      <c r="A59" s="63" t="s">
        <v>154</v>
      </c>
      <c r="B59" s="5">
        <v>5</v>
      </c>
      <c r="C59" s="11">
        <f>Parameters!$D$17</f>
        <v>0.22</v>
      </c>
      <c r="D59" s="5">
        <v>10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15</v>
      </c>
      <c r="K59" s="11">
        <f>Parameters!$D$25</f>
        <v>0.31</v>
      </c>
      <c r="L59" s="4">
        <v>10</v>
      </c>
      <c r="M59" s="9">
        <f>Parameters!$D$27</f>
        <v>0.31</v>
      </c>
      <c r="N59" s="3"/>
      <c r="O59" s="8"/>
      <c r="P59" s="8"/>
      <c r="Q59" s="3"/>
      <c r="R59" s="3"/>
      <c r="S59" s="35"/>
      <c r="T59" s="35"/>
      <c r="U59" s="35"/>
      <c r="V59" s="35"/>
      <c r="W59" s="91">
        <f t="shared" si="39"/>
        <v>29.645000000000007</v>
      </c>
      <c r="X59" s="143">
        <f t="shared" si="2"/>
        <v>29.645000000000007</v>
      </c>
      <c r="Y59" s="143">
        <f>X59*(1+X$3)</f>
        <v>29.719112500000005</v>
      </c>
      <c r="Z59" s="143">
        <f t="shared" ref="Z59:AK59" si="57">Y59*(1+Y$3)</f>
        <v>29.347623593750008</v>
      </c>
      <c r="AA59" s="143">
        <f t="shared" si="57"/>
        <v>29.711534126312507</v>
      </c>
      <c r="AB59" s="143">
        <f t="shared" si="57"/>
        <v>32.578697169501666</v>
      </c>
      <c r="AC59" s="143">
        <f t="shared" si="57"/>
        <v>33.705920091566419</v>
      </c>
      <c r="AD59" s="143">
        <f t="shared" si="57"/>
        <v>34.629462302075339</v>
      </c>
      <c r="AE59" s="143">
        <f t="shared" si="57"/>
        <v>35.356681010418917</v>
      </c>
      <c r="AF59" s="143">
        <f t="shared" si="57"/>
        <v>36.063814630627299</v>
      </c>
      <c r="AG59" s="143">
        <f t="shared" si="57"/>
        <v>36.749027108609212</v>
      </c>
      <c r="AH59" s="143">
        <f t="shared" si="57"/>
        <v>37.447258623672781</v>
      </c>
      <c r="AI59" s="143">
        <f t="shared" si="57"/>
        <v>38.158756537522557</v>
      </c>
      <c r="AJ59" s="143">
        <f t="shared" si="57"/>
        <v>38.883772911735484</v>
      </c>
      <c r="AK59" s="143">
        <f t="shared" si="57"/>
        <v>39.622564597058457</v>
      </c>
    </row>
    <row r="60" spans="1:37" x14ac:dyDescent="0.25">
      <c r="A60" s="63" t="s">
        <v>155</v>
      </c>
      <c r="B60" s="5">
        <v>5</v>
      </c>
      <c r="C60" s="11">
        <f>Parameters!$D$17</f>
        <v>0.22</v>
      </c>
      <c r="D60" s="5">
        <v>10</v>
      </c>
      <c r="E60" s="11">
        <f>Parameters!$D$19</f>
        <v>0.26</v>
      </c>
      <c r="F60" s="5"/>
      <c r="G60" s="11"/>
      <c r="H60" s="5"/>
      <c r="I60" s="11"/>
      <c r="J60" s="5">
        <v>10</v>
      </c>
      <c r="K60" s="11">
        <f>Parameters!$D$25</f>
        <v>0.31</v>
      </c>
      <c r="L60" s="4">
        <v>5</v>
      </c>
      <c r="M60" s="9">
        <f>Parameters!$D$27</f>
        <v>0.31</v>
      </c>
      <c r="N60" s="3"/>
      <c r="O60" s="8"/>
      <c r="P60" s="8"/>
      <c r="Q60" s="3"/>
      <c r="R60" s="3"/>
      <c r="S60" s="35"/>
      <c r="T60" s="35"/>
      <c r="U60" s="35"/>
      <c r="V60" s="35"/>
      <c r="W60" s="91">
        <f t="shared" si="39"/>
        <v>9.1850000000000023</v>
      </c>
      <c r="X60" s="143">
        <f t="shared" si="2"/>
        <v>9.1850000000000023</v>
      </c>
      <c r="Y60" s="143">
        <f>X60*(1+X$3)</f>
        <v>9.2079625000000025</v>
      </c>
      <c r="Z60" s="143">
        <f t="shared" ref="Z60:AK60" si="58">Y60*(1+Y$3)</f>
        <v>9.0928629687500031</v>
      </c>
      <c r="AA60" s="143">
        <f t="shared" si="58"/>
        <v>9.2056144695625033</v>
      </c>
      <c r="AB60" s="143">
        <f t="shared" si="58"/>
        <v>10.093956265875285</v>
      </c>
      <c r="AC60" s="143">
        <f t="shared" si="58"/>
        <v>10.443207152674569</v>
      </c>
      <c r="AD60" s="143">
        <f t="shared" si="58"/>
        <v>10.729351028657852</v>
      </c>
      <c r="AE60" s="143">
        <f t="shared" si="58"/>
        <v>10.954667400259666</v>
      </c>
      <c r="AF60" s="143">
        <f t="shared" si="58"/>
        <v>11.17376074826486</v>
      </c>
      <c r="AG60" s="143">
        <f t="shared" si="58"/>
        <v>11.386062202481892</v>
      </c>
      <c r="AH60" s="143">
        <f t="shared" si="58"/>
        <v>11.602397384329047</v>
      </c>
      <c r="AI60" s="143">
        <f t="shared" si="58"/>
        <v>11.822842934631298</v>
      </c>
      <c r="AJ60" s="143">
        <f t="shared" si="58"/>
        <v>12.047476950389292</v>
      </c>
      <c r="AK60" s="143">
        <f t="shared" si="58"/>
        <v>12.276379012446688</v>
      </c>
    </row>
    <row r="61" spans="1:37" ht="31.5" x14ac:dyDescent="0.25">
      <c r="A61" s="63" t="s">
        <v>156</v>
      </c>
      <c r="B61" s="5"/>
      <c r="C61" s="11"/>
      <c r="D61" s="5">
        <v>10</v>
      </c>
      <c r="E61" s="11">
        <f>Parameters!$D$19</f>
        <v>0.26</v>
      </c>
      <c r="F61" s="5"/>
      <c r="G61" s="11"/>
      <c r="H61" s="5">
        <v>10</v>
      </c>
      <c r="I61" s="11">
        <f>Parameters!$D$23</f>
        <v>0.31</v>
      </c>
      <c r="J61" s="5"/>
      <c r="K61" s="9"/>
      <c r="L61" s="4">
        <v>15</v>
      </c>
      <c r="M61" s="9">
        <f>Parameters!$D$27</f>
        <v>0.31</v>
      </c>
      <c r="N61" s="3"/>
      <c r="O61" s="8"/>
      <c r="P61" s="8"/>
      <c r="Q61" s="3"/>
      <c r="R61" s="3"/>
      <c r="S61" s="35"/>
      <c r="T61" s="35"/>
      <c r="U61" s="35"/>
      <c r="V61" s="35"/>
      <c r="W61" s="91">
        <f t="shared" si="39"/>
        <v>11.385000000000003</v>
      </c>
      <c r="X61" s="143">
        <f t="shared" si="2"/>
        <v>11.385000000000003</v>
      </c>
      <c r="Y61" s="143">
        <f>X61*(1+X$3)</f>
        <v>11.413462500000003</v>
      </c>
      <c r="Z61" s="143">
        <f t="shared" ref="Z61:AK61" si="59">Y61*(1+Y$3)</f>
        <v>11.270794218750003</v>
      </c>
      <c r="AA61" s="143">
        <f t="shared" si="59"/>
        <v>11.410552067062502</v>
      </c>
      <c r="AB61" s="143">
        <f t="shared" si="59"/>
        <v>12.511670341534034</v>
      </c>
      <c r="AC61" s="143">
        <f t="shared" si="59"/>
        <v>12.944574135351111</v>
      </c>
      <c r="AD61" s="143">
        <f t="shared" si="59"/>
        <v>13.299255466659732</v>
      </c>
      <c r="AE61" s="143">
        <f t="shared" si="59"/>
        <v>13.578539831459585</v>
      </c>
      <c r="AF61" s="143">
        <f t="shared" si="59"/>
        <v>13.850110628088776</v>
      </c>
      <c r="AG61" s="143">
        <f t="shared" si="59"/>
        <v>14.113262730022463</v>
      </c>
      <c r="AH61" s="143">
        <f t="shared" si="59"/>
        <v>14.381414721892888</v>
      </c>
      <c r="AI61" s="143">
        <f t="shared" si="59"/>
        <v>14.654661601608852</v>
      </c>
      <c r="AJ61" s="143">
        <f t="shared" si="59"/>
        <v>14.933100172039419</v>
      </c>
      <c r="AK61" s="143">
        <f t="shared" si="59"/>
        <v>15.216829075308166</v>
      </c>
    </row>
  </sheetData>
  <autoFilter ref="A2:W61" xr:uid="{00000000-0009-0000-0000-000002000000}"/>
  <mergeCells count="12">
    <mergeCell ref="T1:T2"/>
    <mergeCell ref="U1:U2"/>
    <mergeCell ref="V1:V2"/>
    <mergeCell ref="X1:AK1"/>
    <mergeCell ref="Q1:R1"/>
    <mergeCell ref="L1:M1"/>
    <mergeCell ref="N1:O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F5C9-450F-4B9F-8783-6758FD1DCFD3}">
  <dimension ref="A1:AK10"/>
  <sheetViews>
    <sheetView zoomScale="70" zoomScaleNormal="70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Y6" sqref="Y6"/>
    </sheetView>
  </sheetViews>
  <sheetFormatPr defaultColWidth="24.5703125" defaultRowHeight="15.75" x14ac:dyDescent="0.25"/>
  <cols>
    <col min="1" max="1" width="114" style="146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4" customWidth="1"/>
    <col min="20" max="20" width="19" style="34" customWidth="1"/>
    <col min="21" max="21" width="16.28515625" style="34" customWidth="1"/>
    <col min="22" max="22" width="16.5703125" style="34" customWidth="1"/>
    <col min="23" max="23" width="14.7109375" style="15" customWidth="1"/>
    <col min="24" max="24" width="14.85546875" customWidth="1"/>
    <col min="25" max="33" width="13.5703125" customWidth="1"/>
    <col min="34" max="37" width="12.28515625" customWidth="1"/>
  </cols>
  <sheetData>
    <row r="1" spans="1:37" ht="90" x14ac:dyDescent="0.25">
      <c r="A1" s="147" t="s">
        <v>163</v>
      </c>
      <c r="B1" s="173" t="s">
        <v>7</v>
      </c>
      <c r="C1" s="171"/>
      <c r="D1" s="171" t="s">
        <v>4</v>
      </c>
      <c r="E1" s="171"/>
      <c r="F1" s="171" t="s">
        <v>203</v>
      </c>
      <c r="G1" s="171"/>
      <c r="H1" s="171" t="s">
        <v>1</v>
      </c>
      <c r="I1" s="171"/>
      <c r="J1" s="171" t="s">
        <v>0</v>
      </c>
      <c r="K1" s="171"/>
      <c r="L1" s="171" t="s">
        <v>3</v>
      </c>
      <c r="M1" s="171"/>
      <c r="N1" s="171" t="s">
        <v>2</v>
      </c>
      <c r="O1" s="171"/>
      <c r="P1" s="16" t="s">
        <v>71</v>
      </c>
      <c r="Q1" s="172" t="s">
        <v>8</v>
      </c>
      <c r="R1" s="172"/>
      <c r="S1" s="38" t="s">
        <v>74</v>
      </c>
      <c r="T1" s="175" t="s">
        <v>349</v>
      </c>
      <c r="U1" s="176" t="s">
        <v>348</v>
      </c>
      <c r="V1" s="176" t="s">
        <v>347</v>
      </c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</row>
    <row r="2" spans="1:37" ht="60" x14ac:dyDescent="0.25">
      <c r="A2" s="147" t="s">
        <v>6</v>
      </c>
      <c r="B2" s="76" t="s">
        <v>72</v>
      </c>
      <c r="C2" s="47" t="s">
        <v>73</v>
      </c>
      <c r="D2" s="76" t="s">
        <v>72</v>
      </c>
      <c r="E2" s="47" t="s">
        <v>73</v>
      </c>
      <c r="F2" s="76" t="s">
        <v>72</v>
      </c>
      <c r="G2" s="47" t="s">
        <v>73</v>
      </c>
      <c r="H2" s="76" t="s">
        <v>72</v>
      </c>
      <c r="I2" s="47" t="s">
        <v>73</v>
      </c>
      <c r="J2" s="76" t="s">
        <v>72</v>
      </c>
      <c r="K2" s="47" t="s">
        <v>73</v>
      </c>
      <c r="L2" s="76" t="s">
        <v>72</v>
      </c>
      <c r="M2" s="47" t="s">
        <v>73</v>
      </c>
      <c r="N2" s="76" t="s">
        <v>72</v>
      </c>
      <c r="O2" s="47" t="s">
        <v>73</v>
      </c>
      <c r="P2" s="47" t="s">
        <v>5</v>
      </c>
      <c r="Q2" s="76" t="s">
        <v>72</v>
      </c>
      <c r="R2" s="47" t="s">
        <v>73</v>
      </c>
      <c r="S2" s="39" t="s">
        <v>75</v>
      </c>
      <c r="T2" s="175"/>
      <c r="U2" s="176"/>
      <c r="V2" s="176"/>
      <c r="W2" s="23" t="s">
        <v>171</v>
      </c>
      <c r="X2" s="22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7" ht="15.75" customHeight="1" x14ac:dyDescent="0.25">
      <c r="A3" s="55" t="s">
        <v>364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50"/>
      <c r="X3" s="42">
        <f>'Αγορά 3α_Summary'!X3</f>
        <v>2.5000000000000001E-3</v>
      </c>
      <c r="Y3" s="42">
        <f>'Αγορά 3α_Summary'!Y3</f>
        <v>-1.2500000000000001E-2</v>
      </c>
      <c r="Z3" s="42">
        <f>'Αγορά 3α_Summary'!Z3</f>
        <v>1.24E-2</v>
      </c>
      <c r="AA3" s="42">
        <f>'Αγορά 3α_Summary'!AA3</f>
        <v>9.6500000000000002E-2</v>
      </c>
      <c r="AB3" s="42">
        <f>'Αγορά 3α_Summary'!AB3</f>
        <v>3.4599999999999999E-2</v>
      </c>
      <c r="AC3" s="42">
        <f>'Αγορά 3α_Summary'!AC3</f>
        <v>2.7400000000000001E-2</v>
      </c>
      <c r="AD3" s="42">
        <f>'Αγορά 3α_Summary'!AD3</f>
        <v>2.1000000000000001E-2</v>
      </c>
      <c r="AE3" s="42">
        <f>'Αγορά 3α_Summary'!AE3</f>
        <v>0.02</v>
      </c>
      <c r="AF3" s="42">
        <f>'Αγορά 3α_Summary'!AF3</f>
        <v>1.9E-2</v>
      </c>
      <c r="AG3" s="42">
        <f>'Αγορά 3α_Summary'!AG3</f>
        <v>1.9E-2</v>
      </c>
      <c r="AH3" s="42">
        <f>'Αγορά 3α_Summary'!AH3</f>
        <v>1.9E-2</v>
      </c>
      <c r="AI3" s="42">
        <f>'Αγορά 3α_Summary'!AI3</f>
        <v>1.9E-2</v>
      </c>
      <c r="AJ3" s="42">
        <f>'Αγορά 3α_Summary'!AJ3</f>
        <v>1.9E-2</v>
      </c>
      <c r="AK3" s="42">
        <f>'Αγορά 3α_Summary'!AK3</f>
        <v>1.9E-2</v>
      </c>
    </row>
    <row r="4" spans="1:37" ht="15.75" customHeight="1" x14ac:dyDescent="0.25">
      <c r="A4" s="148" t="s">
        <v>363</v>
      </c>
      <c r="B4" s="49">
        <v>8</v>
      </c>
      <c r="C4" s="48">
        <f>Parameters!$D$17</f>
        <v>0.22</v>
      </c>
      <c r="D4" s="49">
        <v>15</v>
      </c>
      <c r="E4" s="48">
        <f>Parameters!$D$19</f>
        <v>0.26</v>
      </c>
      <c r="F4" s="49"/>
      <c r="G4" s="48"/>
      <c r="H4" s="49">
        <v>50</v>
      </c>
      <c r="I4" s="11">
        <f>Parameters!$D$23</f>
        <v>0.31</v>
      </c>
      <c r="J4" s="49">
        <v>35</v>
      </c>
      <c r="K4" s="48">
        <f>Parameters!$D$25</f>
        <v>0.31</v>
      </c>
      <c r="L4" s="49">
        <v>10</v>
      </c>
      <c r="M4" s="9">
        <f>Parameters!$D$27</f>
        <v>0.31</v>
      </c>
      <c r="N4" s="49">
        <v>8</v>
      </c>
      <c r="O4" s="9">
        <f>Parameters!$D$29</f>
        <v>0.31</v>
      </c>
      <c r="P4" s="49">
        <v>2</v>
      </c>
      <c r="Q4" s="49"/>
      <c r="R4" s="48"/>
      <c r="S4" s="142"/>
      <c r="T4" s="142"/>
      <c r="U4" s="142"/>
      <c r="V4" s="142"/>
      <c r="W4" s="91">
        <f t="shared" ref="W4:W10" si="0">IF((B4*C4+D4*E4+F4*G4+H4*I4+J4*K4+L4*M4+N4*O4+P4+Q4*R4)=0,"",
                          ((B4*C4+D4*E4+F4*G4+H4*I4+J4*K4+L4*M4+N4*O4)*IF(U4&gt;0,U4,1)+P4+IF(Q4=0,1,Q4)*R4)*(1+Overhead_Common)*IF(V4&gt;0,V4,1))</f>
        <v>43.548999999999999</v>
      </c>
      <c r="X4" s="15">
        <f t="shared" ref="X4:X10" si="1">W4</f>
        <v>43.548999999999999</v>
      </c>
      <c r="Y4" s="15">
        <f>X4*(1+X$3)</f>
        <v>43.657872499999996</v>
      </c>
      <c r="Z4" s="15">
        <f t="shared" ref="Z4:AK4" si="2">Y4*(1+Y$3)</f>
        <v>43.112149093749998</v>
      </c>
      <c r="AA4" s="15">
        <f t="shared" si="2"/>
        <v>43.646739742512494</v>
      </c>
      <c r="AB4" s="15">
        <f t="shared" si="2"/>
        <v>47.858650127664951</v>
      </c>
      <c r="AC4" s="15">
        <f t="shared" si="2"/>
        <v>49.514559422082158</v>
      </c>
      <c r="AD4" s="15">
        <f t="shared" si="2"/>
        <v>50.87125835024721</v>
      </c>
      <c r="AE4" s="15">
        <f t="shared" si="2"/>
        <v>51.939554775602396</v>
      </c>
      <c r="AF4" s="15">
        <f t="shared" si="2"/>
        <v>52.978345871114442</v>
      </c>
      <c r="AG4" s="15">
        <f t="shared" si="2"/>
        <v>53.984934442665612</v>
      </c>
      <c r="AH4" s="15">
        <f t="shared" si="2"/>
        <v>55.01064819707625</v>
      </c>
      <c r="AI4" s="15">
        <f t="shared" si="2"/>
        <v>56.05585051282069</v>
      </c>
      <c r="AJ4" s="15">
        <f t="shared" si="2"/>
        <v>57.120911672564276</v>
      </c>
      <c r="AK4" s="15">
        <f t="shared" si="2"/>
        <v>58.206208994342994</v>
      </c>
    </row>
    <row r="5" spans="1:37" ht="15.75" customHeight="1" x14ac:dyDescent="0.25">
      <c r="A5" s="148" t="s">
        <v>362</v>
      </c>
      <c r="B5" s="49">
        <v>8</v>
      </c>
      <c r="C5" s="48">
        <f>Parameters!$D$17</f>
        <v>0.22</v>
      </c>
      <c r="D5" s="49">
        <v>15</v>
      </c>
      <c r="E5" s="48">
        <f>Parameters!$D$19</f>
        <v>0.26</v>
      </c>
      <c r="F5" s="49"/>
      <c r="G5" s="48"/>
      <c r="H5" s="49">
        <v>50</v>
      </c>
      <c r="I5" s="11">
        <f>Parameters!$D$23</f>
        <v>0.31</v>
      </c>
      <c r="J5" s="49">
        <v>35</v>
      </c>
      <c r="K5" s="48">
        <f>Parameters!$D$25</f>
        <v>0.31</v>
      </c>
      <c r="L5" s="49">
        <v>15</v>
      </c>
      <c r="M5" s="9">
        <f>Parameters!$D$27</f>
        <v>0.31</v>
      </c>
      <c r="N5" s="49">
        <v>8</v>
      </c>
      <c r="O5" s="9">
        <f>Parameters!$D$29</f>
        <v>0.31</v>
      </c>
      <c r="P5" s="49">
        <v>2</v>
      </c>
      <c r="Q5" s="49"/>
      <c r="R5" s="48"/>
      <c r="S5" s="142"/>
      <c r="T5" s="142"/>
      <c r="U5" s="142"/>
      <c r="V5" s="142"/>
      <c r="W5" s="91">
        <f t="shared" si="0"/>
        <v>45.253999999999998</v>
      </c>
      <c r="X5" s="15">
        <f t="shared" si="1"/>
        <v>45.253999999999998</v>
      </c>
      <c r="Y5" s="15">
        <f t="shared" ref="Y5:AK10" si="3">X5*(1+X$3)</f>
        <v>45.367134999999998</v>
      </c>
      <c r="Z5" s="15">
        <f t="shared" si="3"/>
        <v>44.800045812500002</v>
      </c>
      <c r="AA5" s="15">
        <f t="shared" si="3"/>
        <v>45.355566380574999</v>
      </c>
      <c r="AB5" s="15">
        <f t="shared" si="3"/>
        <v>49.732378536300487</v>
      </c>
      <c r="AC5" s="15">
        <f t="shared" si="3"/>
        <v>51.453118833656482</v>
      </c>
      <c r="AD5" s="15">
        <f t="shared" si="3"/>
        <v>52.862934289698671</v>
      </c>
      <c r="AE5" s="15">
        <f t="shared" si="3"/>
        <v>53.973055909782339</v>
      </c>
      <c r="AF5" s="15">
        <f t="shared" si="3"/>
        <v>55.052517027977984</v>
      </c>
      <c r="AG5" s="15">
        <f t="shared" si="3"/>
        <v>56.098514851509563</v>
      </c>
      <c r="AH5" s="15">
        <f t="shared" si="3"/>
        <v>57.164386633688238</v>
      </c>
      <c r="AI5" s="15">
        <f t="shared" si="3"/>
        <v>58.250509979728307</v>
      </c>
      <c r="AJ5" s="15">
        <f t="shared" si="3"/>
        <v>59.35726966934314</v>
      </c>
      <c r="AK5" s="15">
        <f t="shared" si="3"/>
        <v>60.485057793060655</v>
      </c>
    </row>
    <row r="6" spans="1:37" x14ac:dyDescent="0.25">
      <c r="A6" s="148" t="s">
        <v>361</v>
      </c>
      <c r="B6" s="49">
        <v>19</v>
      </c>
      <c r="C6" s="48">
        <f>Parameters!$D$17</f>
        <v>0.22</v>
      </c>
      <c r="D6" s="49">
        <v>28</v>
      </c>
      <c r="E6" s="48">
        <f>Parameters!$D$19</f>
        <v>0.26</v>
      </c>
      <c r="F6" s="49">
        <v>22</v>
      </c>
      <c r="G6" s="48">
        <v>0</v>
      </c>
      <c r="H6" s="49">
        <v>50</v>
      </c>
      <c r="I6" s="11">
        <f>Parameters!$D$23</f>
        <v>0.31</v>
      </c>
      <c r="J6" s="49">
        <v>100</v>
      </c>
      <c r="K6" s="48">
        <f>Parameters!$D$25</f>
        <v>0.31</v>
      </c>
      <c r="L6" s="49">
        <v>21</v>
      </c>
      <c r="M6" s="9">
        <f>Parameters!$D$27</f>
        <v>0.31</v>
      </c>
      <c r="N6" s="49">
        <v>7</v>
      </c>
      <c r="O6" s="9">
        <f>Parameters!$D$29</f>
        <v>0.31</v>
      </c>
      <c r="P6" s="49"/>
      <c r="Q6" s="49"/>
      <c r="R6" s="48"/>
      <c r="S6" s="142"/>
      <c r="T6" s="142"/>
      <c r="U6" s="142"/>
      <c r="V6" s="142"/>
      <c r="W6" s="91">
        <f t="shared" si="0"/>
        <v>73.304000000000002</v>
      </c>
      <c r="X6" s="15">
        <f t="shared" si="1"/>
        <v>73.304000000000002</v>
      </c>
      <c r="Y6" s="15">
        <f t="shared" si="3"/>
        <v>73.487259999999992</v>
      </c>
      <c r="Z6" s="15">
        <f t="shared" si="3"/>
        <v>72.568669249999999</v>
      </c>
      <c r="AA6" s="15">
        <f t="shared" si="3"/>
        <v>73.468520748700001</v>
      </c>
      <c r="AB6" s="15">
        <f t="shared" si="3"/>
        <v>80.558233000949556</v>
      </c>
      <c r="AC6" s="15">
        <f t="shared" si="3"/>
        <v>83.345547862782411</v>
      </c>
      <c r="AD6" s="15">
        <f t="shared" si="3"/>
        <v>85.629215874222652</v>
      </c>
      <c r="AE6" s="15">
        <f t="shared" si="3"/>
        <v>87.427429407581315</v>
      </c>
      <c r="AF6" s="15">
        <f t="shared" si="3"/>
        <v>89.175977995732936</v>
      </c>
      <c r="AG6" s="15">
        <f t="shared" si="3"/>
        <v>90.87032157765185</v>
      </c>
      <c r="AH6" s="15">
        <f t="shared" si="3"/>
        <v>92.596857687627221</v>
      </c>
      <c r="AI6" s="15">
        <f t="shared" si="3"/>
        <v>94.356197983692127</v>
      </c>
      <c r="AJ6" s="15">
        <f t="shared" si="3"/>
        <v>96.14896574538227</v>
      </c>
      <c r="AK6" s="15">
        <f t="shared" si="3"/>
        <v>97.975796094544521</v>
      </c>
    </row>
    <row r="7" spans="1:37" x14ac:dyDescent="0.25">
      <c r="A7" s="148" t="s">
        <v>365</v>
      </c>
      <c r="B7" s="49">
        <v>4</v>
      </c>
      <c r="C7" s="48">
        <f>Parameters!$D$17</f>
        <v>0.22</v>
      </c>
      <c r="D7" s="49">
        <v>5</v>
      </c>
      <c r="E7" s="48">
        <f>Parameters!$D$19</f>
        <v>0.26</v>
      </c>
      <c r="F7" s="49"/>
      <c r="G7" s="48"/>
      <c r="H7" s="49"/>
      <c r="I7" s="11"/>
      <c r="J7" s="49"/>
      <c r="K7" s="48"/>
      <c r="L7" s="49"/>
      <c r="M7" s="9"/>
      <c r="N7" s="49">
        <v>2</v>
      </c>
      <c r="O7" s="9">
        <f>Parameters!$D$29</f>
        <v>0.31</v>
      </c>
      <c r="P7" s="49"/>
      <c r="Q7" s="49"/>
      <c r="R7" s="48"/>
      <c r="S7" s="142">
        <v>0.5</v>
      </c>
      <c r="T7" s="142"/>
      <c r="U7" s="142"/>
      <c r="V7" s="142"/>
      <c r="W7" s="91">
        <f t="shared" si="0"/>
        <v>3.0800000000000005</v>
      </c>
      <c r="X7" s="15">
        <f t="shared" si="1"/>
        <v>3.0800000000000005</v>
      </c>
      <c r="Y7" s="15">
        <f t="shared" si="3"/>
        <v>3.0877000000000003</v>
      </c>
      <c r="Z7" s="15">
        <f t="shared" si="3"/>
        <v>3.0491037500000004</v>
      </c>
      <c r="AA7" s="15">
        <f t="shared" si="3"/>
        <v>3.0869126365000001</v>
      </c>
      <c r="AB7" s="15">
        <f t="shared" si="3"/>
        <v>3.3847997059222501</v>
      </c>
      <c r="AC7" s="15">
        <f t="shared" si="3"/>
        <v>3.5019137757471599</v>
      </c>
      <c r="AD7" s="15">
        <f t="shared" si="3"/>
        <v>3.5978662132026322</v>
      </c>
      <c r="AE7" s="15">
        <f t="shared" si="3"/>
        <v>3.6734214036798871</v>
      </c>
      <c r="AF7" s="15">
        <f t="shared" si="3"/>
        <v>3.7468898317534851</v>
      </c>
      <c r="AG7" s="15">
        <f t="shared" si="3"/>
        <v>3.8180807385568012</v>
      </c>
      <c r="AH7" s="15">
        <f t="shared" si="3"/>
        <v>3.8906242725893803</v>
      </c>
      <c r="AI7" s="15">
        <f t="shared" si="3"/>
        <v>3.9645461337685783</v>
      </c>
      <c r="AJ7" s="15">
        <f t="shared" si="3"/>
        <v>4.0398725103101807</v>
      </c>
      <c r="AK7" s="15">
        <f t="shared" si="3"/>
        <v>4.1166300880060733</v>
      </c>
    </row>
    <row r="8" spans="1:37" x14ac:dyDescent="0.25">
      <c r="A8" s="148" t="s">
        <v>360</v>
      </c>
      <c r="B8" s="49">
        <v>8</v>
      </c>
      <c r="C8" s="48">
        <f>Parameters!$D$17</f>
        <v>0.22</v>
      </c>
      <c r="D8" s="49">
        <v>15</v>
      </c>
      <c r="E8" s="48">
        <f>Parameters!$D$19</f>
        <v>0.26</v>
      </c>
      <c r="F8" s="49"/>
      <c r="G8" s="48"/>
      <c r="H8" s="49">
        <v>50</v>
      </c>
      <c r="I8" s="11">
        <f>Parameters!$D$23</f>
        <v>0.31</v>
      </c>
      <c r="J8" s="49">
        <v>35</v>
      </c>
      <c r="K8" s="48">
        <f>Parameters!$D$25</f>
        <v>0.31</v>
      </c>
      <c r="L8" s="49">
        <v>15</v>
      </c>
      <c r="M8" s="9">
        <f>Parameters!$D$27</f>
        <v>0.31</v>
      </c>
      <c r="N8" s="49">
        <v>8</v>
      </c>
      <c r="O8" s="9">
        <f>Parameters!$D$29</f>
        <v>0.31</v>
      </c>
      <c r="P8" s="49">
        <v>2</v>
      </c>
      <c r="Q8" s="49"/>
      <c r="R8" s="48"/>
      <c r="S8" s="142"/>
      <c r="T8" s="142"/>
      <c r="U8" s="142"/>
      <c r="V8" s="142"/>
      <c r="W8" s="91">
        <f t="shared" si="0"/>
        <v>45.253999999999998</v>
      </c>
      <c r="X8" s="15">
        <f t="shared" si="1"/>
        <v>45.253999999999998</v>
      </c>
      <c r="Y8" s="15">
        <f t="shared" si="3"/>
        <v>45.367134999999998</v>
      </c>
      <c r="Z8" s="15">
        <f t="shared" si="3"/>
        <v>44.800045812500002</v>
      </c>
      <c r="AA8" s="15">
        <f t="shared" si="3"/>
        <v>45.355566380574999</v>
      </c>
      <c r="AB8" s="15">
        <f t="shared" si="3"/>
        <v>49.732378536300487</v>
      </c>
      <c r="AC8" s="15">
        <f t="shared" si="3"/>
        <v>51.453118833656482</v>
      </c>
      <c r="AD8" s="15">
        <f t="shared" si="3"/>
        <v>52.862934289698671</v>
      </c>
      <c r="AE8" s="15">
        <f t="shared" si="3"/>
        <v>53.973055909782339</v>
      </c>
      <c r="AF8" s="15">
        <f t="shared" si="3"/>
        <v>55.052517027977984</v>
      </c>
      <c r="AG8" s="15">
        <f t="shared" si="3"/>
        <v>56.098514851509563</v>
      </c>
      <c r="AH8" s="15">
        <f t="shared" si="3"/>
        <v>57.164386633688238</v>
      </c>
      <c r="AI8" s="15">
        <f t="shared" si="3"/>
        <v>58.250509979728307</v>
      </c>
      <c r="AJ8" s="15">
        <f t="shared" si="3"/>
        <v>59.35726966934314</v>
      </c>
      <c r="AK8" s="15">
        <f t="shared" si="3"/>
        <v>60.485057793060655</v>
      </c>
    </row>
    <row r="9" spans="1:37" x14ac:dyDescent="0.25">
      <c r="A9" s="148" t="s">
        <v>359</v>
      </c>
      <c r="B9" s="49">
        <v>5</v>
      </c>
      <c r="C9" s="48">
        <f>Parameters!$D$17</f>
        <v>0.22</v>
      </c>
      <c r="D9" s="49">
        <v>3</v>
      </c>
      <c r="E9" s="48">
        <f>Parameters!$D$19</f>
        <v>0.26</v>
      </c>
      <c r="F9" s="49"/>
      <c r="G9" s="48"/>
      <c r="H9" s="49"/>
      <c r="I9" s="11"/>
      <c r="J9" s="49"/>
      <c r="K9" s="48"/>
      <c r="L9" s="49"/>
      <c r="M9" s="9"/>
      <c r="N9" s="49"/>
      <c r="O9" s="9"/>
      <c r="P9" s="49"/>
      <c r="Q9" s="49"/>
      <c r="R9" s="48"/>
      <c r="S9" s="142">
        <v>0.5</v>
      </c>
      <c r="T9" s="142"/>
      <c r="U9" s="142"/>
      <c r="V9" s="142"/>
      <c r="W9" s="91">
        <f t="shared" si="0"/>
        <v>2.0680000000000005</v>
      </c>
      <c r="X9" s="15">
        <f t="shared" si="1"/>
        <v>2.0680000000000005</v>
      </c>
      <c r="Y9" s="15">
        <f t="shared" si="3"/>
        <v>2.0731700000000002</v>
      </c>
      <c r="Z9" s="15">
        <f t="shared" si="3"/>
        <v>2.0472553750000002</v>
      </c>
      <c r="AA9" s="15">
        <f t="shared" si="3"/>
        <v>2.0726413416500002</v>
      </c>
      <c r="AB9" s="15">
        <f t="shared" si="3"/>
        <v>2.2726512311192253</v>
      </c>
      <c r="AC9" s="15">
        <f t="shared" si="3"/>
        <v>2.3512849637159503</v>
      </c>
      <c r="AD9" s="15">
        <f t="shared" si="3"/>
        <v>2.4157101717217677</v>
      </c>
      <c r="AE9" s="15">
        <f t="shared" si="3"/>
        <v>2.4664400853279247</v>
      </c>
      <c r="AF9" s="15">
        <f t="shared" si="3"/>
        <v>2.5157688870344832</v>
      </c>
      <c r="AG9" s="15">
        <f t="shared" si="3"/>
        <v>2.5635684958881382</v>
      </c>
      <c r="AH9" s="15">
        <f t="shared" si="3"/>
        <v>2.6122762973100127</v>
      </c>
      <c r="AI9" s="15">
        <f t="shared" si="3"/>
        <v>2.6619095469589027</v>
      </c>
      <c r="AJ9" s="15">
        <f t="shared" si="3"/>
        <v>2.7124858283511215</v>
      </c>
      <c r="AK9" s="15">
        <f t="shared" si="3"/>
        <v>2.7640230590897925</v>
      </c>
    </row>
    <row r="10" spans="1:37" x14ac:dyDescent="0.25">
      <c r="A10" s="148" t="s">
        <v>358</v>
      </c>
      <c r="B10" s="49"/>
      <c r="C10" s="48"/>
      <c r="D10" s="49">
        <v>5</v>
      </c>
      <c r="E10" s="48">
        <f>Parameters!$D$19</f>
        <v>0.26</v>
      </c>
      <c r="F10" s="49"/>
      <c r="G10" s="48"/>
      <c r="H10" s="49">
        <v>50</v>
      </c>
      <c r="I10" s="11">
        <f>Parameters!$D$23</f>
        <v>0.31</v>
      </c>
      <c r="J10" s="49"/>
      <c r="K10" s="48"/>
      <c r="L10" s="49"/>
      <c r="M10" s="9"/>
      <c r="N10" s="49">
        <v>5</v>
      </c>
      <c r="O10" s="9">
        <f>Parameters!$D$29</f>
        <v>0.31</v>
      </c>
      <c r="P10" s="49"/>
      <c r="Q10" s="49">
        <v>180</v>
      </c>
      <c r="R10" s="48">
        <f>Parameters!$D$32</f>
        <v>0.31</v>
      </c>
      <c r="S10" s="142"/>
      <c r="T10" s="142"/>
      <c r="U10" s="142"/>
      <c r="V10" s="142"/>
      <c r="W10" s="91">
        <f t="shared" si="0"/>
        <v>81.565000000000012</v>
      </c>
      <c r="X10" s="15">
        <f t="shared" si="1"/>
        <v>81.565000000000012</v>
      </c>
      <c r="Y10" s="15">
        <f t="shared" si="3"/>
        <v>81.768912500000013</v>
      </c>
      <c r="Z10" s="15">
        <f t="shared" si="3"/>
        <v>80.746801093750022</v>
      </c>
      <c r="AA10" s="15">
        <f t="shared" si="3"/>
        <v>81.748061427312521</v>
      </c>
      <c r="AB10" s="15">
        <f t="shared" si="3"/>
        <v>89.636749355048181</v>
      </c>
      <c r="AC10" s="15">
        <f t="shared" si="3"/>
        <v>92.738180882732848</v>
      </c>
      <c r="AD10" s="15">
        <f t="shared" si="3"/>
        <v>95.279207038919736</v>
      </c>
      <c r="AE10" s="15">
        <f t="shared" si="3"/>
        <v>97.280070386737037</v>
      </c>
      <c r="AF10" s="15">
        <f t="shared" si="3"/>
        <v>99.225671794471779</v>
      </c>
      <c r="AG10" s="15">
        <f t="shared" si="3"/>
        <v>101.11095955856673</v>
      </c>
      <c r="AH10" s="15">
        <f t="shared" si="3"/>
        <v>103.0320677901795</v>
      </c>
      <c r="AI10" s="15">
        <f t="shared" si="3"/>
        <v>104.9896770781929</v>
      </c>
      <c r="AJ10" s="15">
        <f t="shared" si="3"/>
        <v>106.98448094267856</v>
      </c>
      <c r="AK10" s="15">
        <f t="shared" si="3"/>
        <v>109.01718608058944</v>
      </c>
    </row>
  </sheetData>
  <autoFilter ref="A2:W10" xr:uid="{00000000-0009-0000-0000-000001000000}"/>
  <mergeCells count="12">
    <mergeCell ref="T1:T2"/>
    <mergeCell ref="U1:U2"/>
    <mergeCell ref="V1:V2"/>
    <mergeCell ref="X1:AK1"/>
    <mergeCell ref="N1:O1"/>
    <mergeCell ref="Q1:R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0B65F-9C8B-42E4-828C-4EAA1162298A}">
  <dimension ref="A1:AK154"/>
  <sheetViews>
    <sheetView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166" sqref="L166"/>
    </sheetView>
  </sheetViews>
  <sheetFormatPr defaultRowHeight="15" x14ac:dyDescent="0.25"/>
  <cols>
    <col min="1" max="1" width="142.140625" style="82" customWidth="1"/>
    <col min="2" max="2" width="14" style="79" customWidth="1"/>
    <col min="3" max="3" width="14" style="81" customWidth="1"/>
    <col min="4" max="15" width="14" style="79" customWidth="1"/>
    <col min="16" max="16" width="20.28515625" style="80" customWidth="1"/>
    <col min="17" max="18" width="14" style="79" customWidth="1"/>
    <col min="19" max="20" width="22.42578125" style="79" customWidth="1"/>
    <col min="21" max="21" width="16.7109375" style="79" customWidth="1"/>
    <col min="22" max="22" width="16.5703125" style="79" customWidth="1"/>
    <col min="23" max="23" width="13.85546875" style="141" customWidth="1"/>
    <col min="24" max="33" width="13.85546875" style="79" customWidth="1"/>
    <col min="34" max="37" width="12.28515625" style="79" customWidth="1"/>
    <col min="38" max="16384" width="9.140625" style="79"/>
  </cols>
  <sheetData>
    <row r="1" spans="1:37" ht="60" x14ac:dyDescent="0.25">
      <c r="A1" s="121" t="s">
        <v>163</v>
      </c>
      <c r="B1" s="182" t="s">
        <v>7</v>
      </c>
      <c r="C1" s="176"/>
      <c r="D1" s="176" t="s">
        <v>4</v>
      </c>
      <c r="E1" s="176"/>
      <c r="F1" s="176" t="s">
        <v>203</v>
      </c>
      <c r="G1" s="176"/>
      <c r="H1" s="176" t="s">
        <v>1</v>
      </c>
      <c r="I1" s="176"/>
      <c r="J1" s="176" t="s">
        <v>0</v>
      </c>
      <c r="K1" s="176"/>
      <c r="L1" s="176" t="s">
        <v>3</v>
      </c>
      <c r="M1" s="176"/>
      <c r="N1" s="176" t="s">
        <v>2</v>
      </c>
      <c r="O1" s="176"/>
      <c r="P1" s="122" t="s">
        <v>71</v>
      </c>
      <c r="Q1" s="176" t="s">
        <v>8</v>
      </c>
      <c r="R1" s="176"/>
      <c r="S1" s="120" t="s">
        <v>74</v>
      </c>
      <c r="T1" s="175" t="s">
        <v>349</v>
      </c>
      <c r="U1" s="176" t="s">
        <v>348</v>
      </c>
      <c r="V1" s="176" t="s">
        <v>347</v>
      </c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</row>
    <row r="2" spans="1:37" ht="60" x14ac:dyDescent="0.25">
      <c r="A2" s="121" t="s">
        <v>6</v>
      </c>
      <c r="B2" s="119" t="s">
        <v>72</v>
      </c>
      <c r="C2" s="120" t="s">
        <v>73</v>
      </c>
      <c r="D2" s="119" t="s">
        <v>72</v>
      </c>
      <c r="E2" s="120" t="s">
        <v>73</v>
      </c>
      <c r="F2" s="119" t="s">
        <v>72</v>
      </c>
      <c r="G2" s="120" t="s">
        <v>73</v>
      </c>
      <c r="H2" s="119" t="s">
        <v>72</v>
      </c>
      <c r="I2" s="120" t="s">
        <v>73</v>
      </c>
      <c r="J2" s="119" t="s">
        <v>72</v>
      </c>
      <c r="K2" s="120" t="s">
        <v>73</v>
      </c>
      <c r="L2" s="119" t="s">
        <v>72</v>
      </c>
      <c r="M2" s="120" t="s">
        <v>73</v>
      </c>
      <c r="N2" s="119" t="s">
        <v>72</v>
      </c>
      <c r="O2" s="120" t="s">
        <v>73</v>
      </c>
      <c r="P2" s="118" t="s">
        <v>5</v>
      </c>
      <c r="Q2" s="119" t="s">
        <v>72</v>
      </c>
      <c r="R2" s="118" t="s">
        <v>73</v>
      </c>
      <c r="S2" s="117" t="s">
        <v>75</v>
      </c>
      <c r="T2" s="175"/>
      <c r="U2" s="176"/>
      <c r="V2" s="176"/>
      <c r="W2" s="116" t="s">
        <v>171</v>
      </c>
      <c r="X2" s="115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7" x14ac:dyDescent="0.25">
      <c r="A3" s="125" t="s">
        <v>346</v>
      </c>
      <c r="B3" s="114"/>
      <c r="C3" s="90"/>
      <c r="D3" s="114"/>
      <c r="E3" s="90"/>
      <c r="F3" s="114"/>
      <c r="G3" s="90"/>
      <c r="H3" s="114"/>
      <c r="I3" s="90"/>
      <c r="J3" s="114"/>
      <c r="K3" s="90"/>
      <c r="L3" s="114"/>
      <c r="M3" s="90"/>
      <c r="N3" s="114"/>
      <c r="O3" s="90"/>
      <c r="P3" s="90"/>
      <c r="Q3" s="89"/>
      <c r="R3" s="89"/>
      <c r="S3" s="90"/>
      <c r="T3" s="89"/>
      <c r="U3" s="89"/>
      <c r="V3" s="89"/>
      <c r="W3" s="88"/>
      <c r="X3" s="42">
        <f>'Αγορά 3α_Summary'!X3</f>
        <v>2.5000000000000001E-3</v>
      </c>
      <c r="Y3" s="42">
        <f>'Αγορά 3α_Summary'!Y3</f>
        <v>-1.2500000000000001E-2</v>
      </c>
      <c r="Z3" s="42">
        <f>'Αγορά 3α_Summary'!Z3</f>
        <v>1.24E-2</v>
      </c>
      <c r="AA3" s="42">
        <f>'Αγορά 3α_Summary'!AA3</f>
        <v>9.6500000000000002E-2</v>
      </c>
      <c r="AB3" s="42">
        <f>'Αγορά 3α_Summary'!AB3</f>
        <v>3.4599999999999999E-2</v>
      </c>
      <c r="AC3" s="42">
        <f>'Αγορά 3α_Summary'!AC3</f>
        <v>2.7400000000000001E-2</v>
      </c>
      <c r="AD3" s="42">
        <f>'Αγορά 3α_Summary'!AD3</f>
        <v>2.1000000000000001E-2</v>
      </c>
      <c r="AE3" s="42">
        <f>'Αγορά 3α_Summary'!AE3</f>
        <v>0.02</v>
      </c>
      <c r="AF3" s="42">
        <f>'Αγορά 3α_Summary'!AF3</f>
        <v>1.9E-2</v>
      </c>
      <c r="AG3" s="42">
        <f>'Αγορά 3α_Summary'!AG3</f>
        <v>1.9E-2</v>
      </c>
      <c r="AH3" s="42">
        <f>'Αγορά 3α_Summary'!AH3</f>
        <v>1.9E-2</v>
      </c>
      <c r="AI3" s="42">
        <f>'Αγορά 3α_Summary'!AI3</f>
        <v>1.9E-2</v>
      </c>
      <c r="AJ3" s="42">
        <f>'Αγορά 3α_Summary'!AJ3</f>
        <v>1.9E-2</v>
      </c>
      <c r="AK3" s="42">
        <f>'Αγορά 3α_Summary'!AK3</f>
        <v>1.9E-2</v>
      </c>
    </row>
    <row r="4" spans="1:37" x14ac:dyDescent="0.25">
      <c r="A4" s="129" t="s">
        <v>345</v>
      </c>
      <c r="B4" s="89"/>
      <c r="C4" s="90"/>
      <c r="D4" s="89"/>
      <c r="E4" s="90"/>
      <c r="F4" s="89"/>
      <c r="G4" s="90"/>
      <c r="H4" s="89"/>
      <c r="I4" s="90"/>
      <c r="J4" s="89"/>
      <c r="K4" s="90"/>
      <c r="L4" s="89"/>
      <c r="M4" s="90"/>
      <c r="N4" s="89"/>
      <c r="O4" s="90"/>
      <c r="P4" s="90"/>
      <c r="Q4" s="89"/>
      <c r="R4" s="89"/>
      <c r="S4" s="90"/>
      <c r="T4" s="89"/>
      <c r="U4" s="89"/>
      <c r="V4" s="89"/>
      <c r="W4" s="88"/>
      <c r="X4" s="140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</row>
    <row r="5" spans="1:37" ht="15.75" x14ac:dyDescent="0.25">
      <c r="A5" s="163" t="s">
        <v>344</v>
      </c>
      <c r="B5" s="97">
        <v>253</v>
      </c>
      <c r="C5" s="87">
        <f>Parameters!$D$17</f>
        <v>0.22</v>
      </c>
      <c r="D5" s="97"/>
      <c r="E5" s="87"/>
      <c r="F5" s="97">
        <v>1050</v>
      </c>
      <c r="G5" s="87">
        <f>Parameters!$D$21</f>
        <v>0.22</v>
      </c>
      <c r="H5" s="97"/>
      <c r="I5" s="87"/>
      <c r="J5" s="97">
        <v>10998</v>
      </c>
      <c r="K5" s="87">
        <f>Parameters!$D$25</f>
        <v>0.31</v>
      </c>
      <c r="L5" s="97">
        <v>390</v>
      </c>
      <c r="M5" s="87">
        <f>Parameters!$D$27</f>
        <v>0.31</v>
      </c>
      <c r="N5" s="97">
        <v>410</v>
      </c>
      <c r="O5" s="87">
        <f>Parameters!$D$29</f>
        <v>0.31</v>
      </c>
      <c r="P5" s="96"/>
      <c r="Q5" s="97"/>
      <c r="R5" s="96"/>
      <c r="S5" s="107">
        <v>0.5</v>
      </c>
      <c r="T5" s="100"/>
      <c r="U5" s="92"/>
      <c r="V5" s="84"/>
      <c r="W5" s="91">
        <f>IF((B5*C5+D5*E5+F5*G5+H5*I5+J5*K5+L5*M5+N5*O5+P5+Q5*R5)=0,"",
                          ((B5*C5+D5*E5+F5*G5+H5*I5+J5*K5+L5*M5+N5*O5)*IF(U5&gt;0,U5,1)+P5+IF(Q5=0,1,Q5)*R5)*(1+Overhead_Common)*IF(V5&gt;0,V5,1))</f>
        <v>4338.4440000000004</v>
      </c>
      <c r="X5" s="130">
        <f>W5</f>
        <v>4338.4440000000004</v>
      </c>
      <c r="Y5" s="130">
        <f t="shared" ref="Y5:AG5" si="0">X5*(1+X$3)</f>
        <v>4349.2901099999999</v>
      </c>
      <c r="Z5" s="130">
        <f t="shared" si="0"/>
        <v>4294.9239836249999</v>
      </c>
      <c r="AA5" s="130">
        <f t="shared" si="0"/>
        <v>4348.1810410219496</v>
      </c>
      <c r="AB5" s="130">
        <f t="shared" si="0"/>
        <v>4767.7805114805678</v>
      </c>
      <c r="AC5" s="130">
        <f t="shared" si="0"/>
        <v>4932.7457171777951</v>
      </c>
      <c r="AD5" s="130">
        <f t="shared" si="0"/>
        <v>5067.9029498284672</v>
      </c>
      <c r="AE5" s="130">
        <f t="shared" si="0"/>
        <v>5174.3289117748645</v>
      </c>
      <c r="AF5" s="130">
        <f t="shared" si="0"/>
        <v>5277.8154900103618</v>
      </c>
      <c r="AG5" s="130">
        <f t="shared" si="0"/>
        <v>5378.0939843205579</v>
      </c>
      <c r="AH5" s="130">
        <f t="shared" ref="AH5:AH8" si="1">AG5*(1+AG$3)</f>
        <v>5480.2777700226479</v>
      </c>
      <c r="AI5" s="130">
        <f t="shared" ref="AI5:AI8" si="2">AH5*(1+AH$3)</f>
        <v>5584.4030476530779</v>
      </c>
      <c r="AJ5" s="130">
        <f t="shared" ref="AJ5:AJ8" si="3">AI5*(1+AI$3)</f>
        <v>5690.5067055584859</v>
      </c>
      <c r="AK5" s="130">
        <f t="shared" ref="AK5:AK8" si="4">AJ5*(1+AJ$3)</f>
        <v>5798.6263329640969</v>
      </c>
    </row>
    <row r="6" spans="1:37" ht="45" x14ac:dyDescent="0.25">
      <c r="A6" s="163" t="s">
        <v>343</v>
      </c>
      <c r="B6" s="97">
        <v>75</v>
      </c>
      <c r="C6" s="87">
        <f>Parameters!$D$17</f>
        <v>0.22</v>
      </c>
      <c r="D6" s="97">
        <v>510</v>
      </c>
      <c r="E6" s="87">
        <f>Parameters!$D$19</f>
        <v>0.26</v>
      </c>
      <c r="F6" s="97">
        <v>60</v>
      </c>
      <c r="G6" s="87">
        <f>Parameters!$D$21</f>
        <v>0.22</v>
      </c>
      <c r="H6" s="97">
        <v>132</v>
      </c>
      <c r="I6" s="87">
        <f>Parameters!$D$23</f>
        <v>0.31</v>
      </c>
      <c r="J6" s="97">
        <v>5652</v>
      </c>
      <c r="K6" s="87">
        <f>Parameters!$D$25</f>
        <v>0.31</v>
      </c>
      <c r="L6" s="97"/>
      <c r="M6" s="87"/>
      <c r="N6" s="97">
        <v>30</v>
      </c>
      <c r="O6" s="87">
        <f>Parameters!$D$29</f>
        <v>0.31</v>
      </c>
      <c r="P6" s="96">
        <v>363.68571428571425</v>
      </c>
      <c r="Q6" s="97"/>
      <c r="R6" s="96">
        <v>62.167917867401535</v>
      </c>
      <c r="S6" s="107">
        <v>0.5</v>
      </c>
      <c r="T6" s="113" t="s">
        <v>319</v>
      </c>
      <c r="U6" s="93">
        <f>1/Parameters!$B$9</f>
        <v>0.19047619047619047</v>
      </c>
      <c r="V6" s="84"/>
      <c r="W6" s="91">
        <f>IF((B6*C6+D6*E6+F6*G6+H6*I6+J6*K6+L6*M6+N6*O6+P6+Q6*R6)=0,"",
                          ((B6*C6+D6*E6+F6*G6+H6*I6+J6*K6+L6*M6+N6*O6)*IF(U6&gt;0,U6,1)+P6+IF(Q6=0,1,Q6)*R6)*(1+Overhead_Common)*IF(V6&gt;0,V6,1))</f>
        <v>880.07785251128462</v>
      </c>
      <c r="X6" s="130">
        <f>W6</f>
        <v>880.07785251128462</v>
      </c>
      <c r="Y6" s="130">
        <f t="shared" ref="Y6:AG6" si="5">X6*(1+X$3)</f>
        <v>882.27804714256274</v>
      </c>
      <c r="Z6" s="130">
        <f t="shared" si="5"/>
        <v>871.2495715532807</v>
      </c>
      <c r="AA6" s="130">
        <f t="shared" si="5"/>
        <v>882.0530662405414</v>
      </c>
      <c r="AB6" s="130">
        <f t="shared" si="5"/>
        <v>967.17118713275363</v>
      </c>
      <c r="AC6" s="130">
        <f t="shared" si="5"/>
        <v>1000.6353102075469</v>
      </c>
      <c r="AD6" s="130">
        <f t="shared" si="5"/>
        <v>1028.0527177072338</v>
      </c>
      <c r="AE6" s="130">
        <f t="shared" si="5"/>
        <v>1049.6418247790857</v>
      </c>
      <c r="AF6" s="130">
        <f t="shared" si="5"/>
        <v>1070.6346612746675</v>
      </c>
      <c r="AG6" s="130">
        <f t="shared" si="5"/>
        <v>1090.9767198388861</v>
      </c>
      <c r="AH6" s="130">
        <f t="shared" si="1"/>
        <v>1111.7052775158247</v>
      </c>
      <c r="AI6" s="130">
        <f t="shared" si="2"/>
        <v>1132.8276777886254</v>
      </c>
      <c r="AJ6" s="130">
        <f t="shared" si="3"/>
        <v>1154.351403666609</v>
      </c>
      <c r="AK6" s="130">
        <f t="shared" si="4"/>
        <v>1176.2840803362744</v>
      </c>
    </row>
    <row r="7" spans="1:37" ht="15.75" x14ac:dyDescent="0.25">
      <c r="A7" s="163" t="s">
        <v>342</v>
      </c>
      <c r="B7" s="97">
        <v>253</v>
      </c>
      <c r="C7" s="87">
        <f>Parameters!$D$17</f>
        <v>0.22</v>
      </c>
      <c r="D7" s="97"/>
      <c r="E7" s="87"/>
      <c r="F7" s="97">
        <v>459</v>
      </c>
      <c r="G7" s="87">
        <f>Parameters!$D$21</f>
        <v>0.22</v>
      </c>
      <c r="H7" s="97">
        <v>180</v>
      </c>
      <c r="I7" s="87">
        <f>Parameters!$D$23</f>
        <v>0.31</v>
      </c>
      <c r="J7" s="97">
        <v>1470</v>
      </c>
      <c r="K7" s="87">
        <f>Parameters!$D$25</f>
        <v>0.31</v>
      </c>
      <c r="L7" s="97">
        <v>158</v>
      </c>
      <c r="M7" s="87">
        <f>Parameters!$D$27</f>
        <v>0.31</v>
      </c>
      <c r="N7" s="97">
        <v>302</v>
      </c>
      <c r="O7" s="87">
        <f>Parameters!$D$29</f>
        <v>0.31</v>
      </c>
      <c r="P7" s="96"/>
      <c r="Q7" s="97"/>
      <c r="R7" s="96"/>
      <c r="S7" s="107">
        <v>0.5</v>
      </c>
      <c r="T7" s="100"/>
      <c r="U7" s="92"/>
      <c r="V7" s="84"/>
      <c r="W7" s="91">
        <f>IF((B7*C7+D7*E7+F7*G7+H7*I7+J7*K7+L7*M7+N7*O7+P7+Q7*R7)=0,"",
                          ((B7*C7+D7*E7+F7*G7+H7*I7+J7*K7+L7*M7+N7*O7)*IF(U7&gt;0,U7,1)+P7+IF(Q7=0,1,Q7)*R7)*(1+Overhead_Common)*IF(V7&gt;0,V7,1))</f>
        <v>891.81400000000008</v>
      </c>
      <c r="X7" s="130">
        <f>W7</f>
        <v>891.81400000000008</v>
      </c>
      <c r="Y7" s="130">
        <f t="shared" ref="Y7:AG7" si="6">X7*(1+X$3)</f>
        <v>894.04353500000002</v>
      </c>
      <c r="Z7" s="130">
        <f t="shared" si="6"/>
        <v>882.86799081250001</v>
      </c>
      <c r="AA7" s="130">
        <f t="shared" si="6"/>
        <v>893.81555389857499</v>
      </c>
      <c r="AB7" s="130">
        <f t="shared" si="6"/>
        <v>980.06875484978752</v>
      </c>
      <c r="AC7" s="130">
        <f t="shared" si="6"/>
        <v>1013.9791337675902</v>
      </c>
      <c r="AD7" s="130">
        <f t="shared" si="6"/>
        <v>1041.7621620328223</v>
      </c>
      <c r="AE7" s="130">
        <f t="shared" si="6"/>
        <v>1063.6391674355114</v>
      </c>
      <c r="AF7" s="130">
        <f t="shared" si="6"/>
        <v>1084.9119507842215</v>
      </c>
      <c r="AG7" s="130">
        <f t="shared" si="6"/>
        <v>1105.5252778491217</v>
      </c>
      <c r="AH7" s="130">
        <f t="shared" si="1"/>
        <v>1126.5302581282549</v>
      </c>
      <c r="AI7" s="130">
        <f t="shared" si="2"/>
        <v>1147.9343330326917</v>
      </c>
      <c r="AJ7" s="130">
        <f t="shared" si="3"/>
        <v>1169.7450853603127</v>
      </c>
      <c r="AK7" s="130">
        <f t="shared" si="4"/>
        <v>1191.9702419821585</v>
      </c>
    </row>
    <row r="8" spans="1:37" ht="15.75" x14ac:dyDescent="0.25">
      <c r="A8" s="163" t="s">
        <v>341</v>
      </c>
      <c r="B8" s="97">
        <v>253</v>
      </c>
      <c r="C8" s="87">
        <f>Parameters!$D$17</f>
        <v>0.22</v>
      </c>
      <c r="D8" s="97"/>
      <c r="E8" s="87"/>
      <c r="F8" s="97">
        <v>420</v>
      </c>
      <c r="G8" s="87">
        <f>Parameters!$D$21</f>
        <v>0.22</v>
      </c>
      <c r="H8" s="97"/>
      <c r="I8" s="87"/>
      <c r="J8" s="97">
        <v>1260</v>
      </c>
      <c r="K8" s="87">
        <f>Parameters!$D$25</f>
        <v>0.31</v>
      </c>
      <c r="L8" s="97">
        <v>480</v>
      </c>
      <c r="M8" s="87">
        <f>Parameters!$D$27</f>
        <v>0.31</v>
      </c>
      <c r="N8" s="97">
        <v>170</v>
      </c>
      <c r="O8" s="87">
        <f>Parameters!$D$29</f>
        <v>0.31</v>
      </c>
      <c r="P8" s="96"/>
      <c r="Q8" s="97"/>
      <c r="R8" s="96"/>
      <c r="S8" s="107">
        <v>0.5</v>
      </c>
      <c r="T8" s="100"/>
      <c r="U8" s="92"/>
      <c r="V8" s="84"/>
      <c r="W8" s="91">
        <f>IF((B8*C8+D8*E8+F8*G8+H8*I8+J8*K8+L8*M8+N8*O8+P8+Q8*R8)=0,"",
                          ((B8*C8+D8*E8+F8*G8+H8*I8+J8*K8+L8*M8+N8*O8)*IF(U8&gt;0,U8,1)+P8+IF(Q8=0,1,Q8)*R8)*(1+Overhead_Common)*IF(V8&gt;0,V8,1))</f>
        <v>814.17600000000016</v>
      </c>
      <c r="X8" s="130">
        <f>W8</f>
        <v>814.17600000000016</v>
      </c>
      <c r="Y8" s="130">
        <f t="shared" ref="Y8:AG8" si="7">X8*(1+X$3)</f>
        <v>816.21144000000015</v>
      </c>
      <c r="Z8" s="130">
        <f t="shared" si="7"/>
        <v>806.00879700000019</v>
      </c>
      <c r="AA8" s="130">
        <f t="shared" si="7"/>
        <v>816.00330608280012</v>
      </c>
      <c r="AB8" s="130">
        <f t="shared" si="7"/>
        <v>894.74762511979031</v>
      </c>
      <c r="AC8" s="130">
        <f t="shared" si="7"/>
        <v>925.705892948935</v>
      </c>
      <c r="AD8" s="130">
        <f t="shared" si="7"/>
        <v>951.07023441573585</v>
      </c>
      <c r="AE8" s="130">
        <f t="shared" si="7"/>
        <v>971.04270933846624</v>
      </c>
      <c r="AF8" s="130">
        <f t="shared" si="7"/>
        <v>990.4635635252356</v>
      </c>
      <c r="AG8" s="130">
        <f t="shared" si="7"/>
        <v>1009.2823712322149</v>
      </c>
      <c r="AH8" s="130">
        <f t="shared" si="1"/>
        <v>1028.4587362856269</v>
      </c>
      <c r="AI8" s="130">
        <f t="shared" si="2"/>
        <v>1047.9994522750537</v>
      </c>
      <c r="AJ8" s="130">
        <f t="shared" si="3"/>
        <v>1067.9114418682796</v>
      </c>
      <c r="AK8" s="130">
        <f t="shared" si="4"/>
        <v>1088.2017592637767</v>
      </c>
    </row>
    <row r="9" spans="1:37" ht="15.75" x14ac:dyDescent="0.25">
      <c r="A9" s="164" t="s">
        <v>340</v>
      </c>
      <c r="B9" s="89"/>
      <c r="C9" s="90"/>
      <c r="D9" s="89"/>
      <c r="E9" s="90"/>
      <c r="F9" s="89"/>
      <c r="G9" s="90"/>
      <c r="H9" s="89"/>
      <c r="I9" s="90"/>
      <c r="J9" s="89"/>
      <c r="K9" s="90"/>
      <c r="L9" s="89"/>
      <c r="M9" s="90"/>
      <c r="N9" s="89"/>
      <c r="O9" s="90"/>
      <c r="P9" s="90"/>
      <c r="Q9" s="89"/>
      <c r="R9" s="89"/>
      <c r="S9" s="90"/>
      <c r="T9" s="89"/>
      <c r="U9" s="89"/>
      <c r="V9" s="89"/>
      <c r="W9" s="88"/>
      <c r="X9" s="140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</row>
    <row r="10" spans="1:37" ht="15.75" x14ac:dyDescent="0.25">
      <c r="A10" s="165" t="s">
        <v>339</v>
      </c>
      <c r="B10" s="97">
        <v>253</v>
      </c>
      <c r="C10" s="87">
        <f>Parameters!$D$17</f>
        <v>0.22</v>
      </c>
      <c r="D10" s="97"/>
      <c r="E10" s="87"/>
      <c r="F10" s="97">
        <v>1050</v>
      </c>
      <c r="G10" s="87">
        <f>Parameters!$D$21</f>
        <v>0.22</v>
      </c>
      <c r="H10" s="97"/>
      <c r="I10" s="87"/>
      <c r="J10" s="97">
        <v>10998</v>
      </c>
      <c r="K10" s="87">
        <f>Parameters!$D$25</f>
        <v>0.31</v>
      </c>
      <c r="L10" s="97">
        <v>390</v>
      </c>
      <c r="M10" s="87">
        <f>Parameters!$D$27</f>
        <v>0.31</v>
      </c>
      <c r="N10" s="97">
        <v>410</v>
      </c>
      <c r="O10" s="87">
        <f>Parameters!$D$29</f>
        <v>0.31</v>
      </c>
      <c r="P10" s="96"/>
      <c r="Q10" s="97"/>
      <c r="R10" s="96"/>
      <c r="S10" s="107">
        <v>0.5</v>
      </c>
      <c r="T10" s="100"/>
      <c r="U10" s="92"/>
      <c r="V10" s="84"/>
      <c r="W10" s="91">
        <f>IF((B10*C10+D10*E10+F10*G10+H10*I10+J10*K10+L10*M10+N10*O10+P10+Q10*R10)=0,"",
                          ((B10*C10+D10*E10+F10*G10+H10*I10+J10*K10+L10*M10+N10*O10)*IF(U10&gt;0,U10,1)+P10+IF(Q10=0,1,Q10)*R10)*(1+Overhead_Common)*IF(V10&gt;0,V10,1))</f>
        <v>4338.4440000000004</v>
      </c>
      <c r="X10" s="130">
        <f>W10</f>
        <v>4338.4440000000004</v>
      </c>
      <c r="Y10" s="130">
        <f t="shared" ref="Y10:AG10" si="8">X10*(1+X$3)</f>
        <v>4349.2901099999999</v>
      </c>
      <c r="Z10" s="130">
        <f t="shared" si="8"/>
        <v>4294.9239836249999</v>
      </c>
      <c r="AA10" s="130">
        <f t="shared" si="8"/>
        <v>4348.1810410219496</v>
      </c>
      <c r="AB10" s="130">
        <f t="shared" si="8"/>
        <v>4767.7805114805678</v>
      </c>
      <c r="AC10" s="130">
        <f t="shared" si="8"/>
        <v>4932.7457171777951</v>
      </c>
      <c r="AD10" s="130">
        <f t="shared" si="8"/>
        <v>5067.9029498284672</v>
      </c>
      <c r="AE10" s="130">
        <f t="shared" si="8"/>
        <v>5174.3289117748645</v>
      </c>
      <c r="AF10" s="130">
        <f t="shared" si="8"/>
        <v>5277.8154900103618</v>
      </c>
      <c r="AG10" s="130">
        <f t="shared" si="8"/>
        <v>5378.0939843205579</v>
      </c>
      <c r="AH10" s="130">
        <f t="shared" ref="AH10:AH13" si="9">AG10*(1+AG$3)</f>
        <v>5480.2777700226479</v>
      </c>
      <c r="AI10" s="130">
        <f t="shared" ref="AI10:AI13" si="10">AH10*(1+AH$3)</f>
        <v>5584.4030476530779</v>
      </c>
      <c r="AJ10" s="130">
        <f t="shared" ref="AJ10:AJ13" si="11">AI10*(1+AI$3)</f>
        <v>5690.5067055584859</v>
      </c>
      <c r="AK10" s="130">
        <f t="shared" ref="AK10:AK13" si="12">AJ10*(1+AJ$3)</f>
        <v>5798.6263329640969</v>
      </c>
    </row>
    <row r="11" spans="1:37" ht="45" x14ac:dyDescent="0.25">
      <c r="A11" s="165" t="s">
        <v>338</v>
      </c>
      <c r="B11" s="97">
        <v>75</v>
      </c>
      <c r="C11" s="87">
        <f>Parameters!$D$17</f>
        <v>0.22</v>
      </c>
      <c r="D11" s="97">
        <v>510</v>
      </c>
      <c r="E11" s="87">
        <f>Parameters!$D$19</f>
        <v>0.26</v>
      </c>
      <c r="F11" s="97">
        <v>60</v>
      </c>
      <c r="G11" s="87">
        <f>Parameters!$D$21</f>
        <v>0.22</v>
      </c>
      <c r="H11" s="97">
        <v>132</v>
      </c>
      <c r="I11" s="87">
        <f>Parameters!$D$23</f>
        <v>0.31</v>
      </c>
      <c r="J11" s="97">
        <v>5652</v>
      </c>
      <c r="K11" s="87">
        <f>Parameters!$D$25</f>
        <v>0.31</v>
      </c>
      <c r="L11" s="97"/>
      <c r="M11" s="87"/>
      <c r="N11" s="97">
        <v>30</v>
      </c>
      <c r="O11" s="87">
        <f>Parameters!$D$29</f>
        <v>0.31</v>
      </c>
      <c r="P11" s="96">
        <v>363.68571428571425</v>
      </c>
      <c r="Q11" s="97"/>
      <c r="R11" s="96">
        <v>62.167917867401535</v>
      </c>
      <c r="S11" s="107">
        <v>0.5</v>
      </c>
      <c r="T11" s="113" t="s">
        <v>319</v>
      </c>
      <c r="U11" s="93">
        <f>1/Parameters!$B$9</f>
        <v>0.19047619047619047</v>
      </c>
      <c r="V11" s="84"/>
      <c r="W11" s="91">
        <f>IF((B11*C11+D11*E11+F11*G11+H11*I11+J11*K11+L11*M11+N11*O11+P11+Q11*R11)=0,"",
                          ((B11*C11+D11*E11+F11*G11+H11*I11+J11*K11+L11*M11+N11*O11)*IF(U11&gt;0,U11,1)+P11+IF(Q11=0,1,Q11)*R11)*(1+Overhead_Common)*IF(V11&gt;0,V11,1))</f>
        <v>880.07785251128462</v>
      </c>
      <c r="X11" s="130">
        <f>W11</f>
        <v>880.07785251128462</v>
      </c>
      <c r="Y11" s="130">
        <f t="shared" ref="Y11:AG11" si="13">X11*(1+X$3)</f>
        <v>882.27804714256274</v>
      </c>
      <c r="Z11" s="130">
        <f t="shared" si="13"/>
        <v>871.2495715532807</v>
      </c>
      <c r="AA11" s="130">
        <f t="shared" si="13"/>
        <v>882.0530662405414</v>
      </c>
      <c r="AB11" s="130">
        <f t="shared" si="13"/>
        <v>967.17118713275363</v>
      </c>
      <c r="AC11" s="130">
        <f t="shared" si="13"/>
        <v>1000.6353102075469</v>
      </c>
      <c r="AD11" s="130">
        <f t="shared" si="13"/>
        <v>1028.0527177072338</v>
      </c>
      <c r="AE11" s="130">
        <f t="shared" si="13"/>
        <v>1049.6418247790857</v>
      </c>
      <c r="AF11" s="130">
        <f t="shared" si="13"/>
        <v>1070.6346612746675</v>
      </c>
      <c r="AG11" s="130">
        <f t="shared" si="13"/>
        <v>1090.9767198388861</v>
      </c>
      <c r="AH11" s="130">
        <f t="shared" si="9"/>
        <v>1111.7052775158247</v>
      </c>
      <c r="AI11" s="130">
        <f t="shared" si="10"/>
        <v>1132.8276777886254</v>
      </c>
      <c r="AJ11" s="130">
        <f t="shared" si="11"/>
        <v>1154.351403666609</v>
      </c>
      <c r="AK11" s="130">
        <f t="shared" si="12"/>
        <v>1176.2840803362744</v>
      </c>
    </row>
    <row r="12" spans="1:37" ht="15.75" x14ac:dyDescent="0.25">
      <c r="A12" s="165" t="s">
        <v>337</v>
      </c>
      <c r="B12" s="97">
        <v>253</v>
      </c>
      <c r="C12" s="87">
        <f>Parameters!$D$17</f>
        <v>0.22</v>
      </c>
      <c r="D12" s="97"/>
      <c r="E12" s="87"/>
      <c r="F12" s="97">
        <v>459</v>
      </c>
      <c r="G12" s="87">
        <f>Parameters!$D$21</f>
        <v>0.22</v>
      </c>
      <c r="H12" s="97">
        <v>180</v>
      </c>
      <c r="I12" s="87">
        <f>Parameters!$D$23</f>
        <v>0.31</v>
      </c>
      <c r="J12" s="97">
        <v>1470</v>
      </c>
      <c r="K12" s="87">
        <f>Parameters!$D$25</f>
        <v>0.31</v>
      </c>
      <c r="L12" s="97">
        <v>158</v>
      </c>
      <c r="M12" s="87">
        <f>Parameters!$D$27</f>
        <v>0.31</v>
      </c>
      <c r="N12" s="97">
        <v>302</v>
      </c>
      <c r="O12" s="87">
        <f>Parameters!$D$29</f>
        <v>0.31</v>
      </c>
      <c r="P12" s="96"/>
      <c r="Q12" s="97"/>
      <c r="R12" s="96"/>
      <c r="S12" s="107">
        <v>0.5</v>
      </c>
      <c r="T12" s="100"/>
      <c r="U12" s="92"/>
      <c r="V12" s="84"/>
      <c r="W12" s="91">
        <f>IF((B12*C12+D12*E12+F12*G12+H12*I12+J12*K12+L12*M12+N12*O12+P12+Q12*R12)=0,"",
                          ((B12*C12+D12*E12+F12*G12+H12*I12+J12*K12+L12*M12+N12*O12)*IF(U12&gt;0,U12,1)+P12+IF(Q12=0,1,Q12)*R12)*(1+Overhead_Common)*IF(V12&gt;0,V12,1))</f>
        <v>891.81400000000008</v>
      </c>
      <c r="X12" s="130">
        <f>W12</f>
        <v>891.81400000000008</v>
      </c>
      <c r="Y12" s="130">
        <f t="shared" ref="Y12:AG12" si="14">X12*(1+X$3)</f>
        <v>894.04353500000002</v>
      </c>
      <c r="Z12" s="130">
        <f t="shared" si="14"/>
        <v>882.86799081250001</v>
      </c>
      <c r="AA12" s="130">
        <f t="shared" si="14"/>
        <v>893.81555389857499</v>
      </c>
      <c r="AB12" s="130">
        <f t="shared" si="14"/>
        <v>980.06875484978752</v>
      </c>
      <c r="AC12" s="130">
        <f t="shared" si="14"/>
        <v>1013.9791337675902</v>
      </c>
      <c r="AD12" s="130">
        <f t="shared" si="14"/>
        <v>1041.7621620328223</v>
      </c>
      <c r="AE12" s="130">
        <f t="shared" si="14"/>
        <v>1063.6391674355114</v>
      </c>
      <c r="AF12" s="130">
        <f t="shared" si="14"/>
        <v>1084.9119507842215</v>
      </c>
      <c r="AG12" s="130">
        <f t="shared" si="14"/>
        <v>1105.5252778491217</v>
      </c>
      <c r="AH12" s="130">
        <f t="shared" si="9"/>
        <v>1126.5302581282549</v>
      </c>
      <c r="AI12" s="130">
        <f t="shared" si="10"/>
        <v>1147.9343330326917</v>
      </c>
      <c r="AJ12" s="130">
        <f t="shared" si="11"/>
        <v>1169.7450853603127</v>
      </c>
      <c r="AK12" s="130">
        <f t="shared" si="12"/>
        <v>1191.9702419821585</v>
      </c>
    </row>
    <row r="13" spans="1:37" ht="15.75" x14ac:dyDescent="0.25">
      <c r="A13" s="165" t="s">
        <v>336</v>
      </c>
      <c r="B13" s="97">
        <v>253</v>
      </c>
      <c r="C13" s="87">
        <f>Parameters!$D$17</f>
        <v>0.22</v>
      </c>
      <c r="D13" s="97"/>
      <c r="E13" s="87"/>
      <c r="F13" s="97">
        <v>420</v>
      </c>
      <c r="G13" s="87">
        <f>Parameters!$D$21</f>
        <v>0.22</v>
      </c>
      <c r="H13" s="97"/>
      <c r="I13" s="87"/>
      <c r="J13" s="97">
        <v>1260</v>
      </c>
      <c r="K13" s="87">
        <f>Parameters!$D$25</f>
        <v>0.31</v>
      </c>
      <c r="L13" s="97">
        <v>480</v>
      </c>
      <c r="M13" s="87">
        <f>Parameters!$D$27</f>
        <v>0.31</v>
      </c>
      <c r="N13" s="97">
        <v>170</v>
      </c>
      <c r="O13" s="87">
        <f>Parameters!$D$29</f>
        <v>0.31</v>
      </c>
      <c r="P13" s="96"/>
      <c r="Q13" s="97"/>
      <c r="R13" s="96"/>
      <c r="S13" s="107">
        <v>0.5</v>
      </c>
      <c r="T13" s="100"/>
      <c r="U13" s="92"/>
      <c r="V13" s="84"/>
      <c r="W13" s="91">
        <f>IF((B13*C13+D13*E13+F13*G13+H13*I13+J13*K13+L13*M13+N13*O13+P13+Q13*R13)=0,"",
                          ((B13*C13+D13*E13+F13*G13+H13*I13+J13*K13+L13*M13+N13*O13)*IF(U13&gt;0,U13,1)+P13+IF(Q13=0,1,Q13)*R13)*(1+Overhead_Common)*IF(V13&gt;0,V13,1))</f>
        <v>814.17600000000016</v>
      </c>
      <c r="X13" s="130">
        <f>W13</f>
        <v>814.17600000000016</v>
      </c>
      <c r="Y13" s="130">
        <f t="shared" ref="Y13:AG13" si="15">X13*(1+X$3)</f>
        <v>816.21144000000015</v>
      </c>
      <c r="Z13" s="130">
        <f t="shared" si="15"/>
        <v>806.00879700000019</v>
      </c>
      <c r="AA13" s="130">
        <f t="shared" si="15"/>
        <v>816.00330608280012</v>
      </c>
      <c r="AB13" s="130">
        <f t="shared" si="15"/>
        <v>894.74762511979031</v>
      </c>
      <c r="AC13" s="130">
        <f t="shared" si="15"/>
        <v>925.705892948935</v>
      </c>
      <c r="AD13" s="130">
        <f t="shared" si="15"/>
        <v>951.07023441573585</v>
      </c>
      <c r="AE13" s="130">
        <f t="shared" si="15"/>
        <v>971.04270933846624</v>
      </c>
      <c r="AF13" s="130">
        <f t="shared" si="15"/>
        <v>990.4635635252356</v>
      </c>
      <c r="AG13" s="130">
        <f t="shared" si="15"/>
        <v>1009.2823712322149</v>
      </c>
      <c r="AH13" s="130">
        <f t="shared" si="9"/>
        <v>1028.4587362856269</v>
      </c>
      <c r="AI13" s="130">
        <f t="shared" si="10"/>
        <v>1047.9994522750537</v>
      </c>
      <c r="AJ13" s="130">
        <f t="shared" si="11"/>
        <v>1067.9114418682796</v>
      </c>
      <c r="AK13" s="130">
        <f t="shared" si="12"/>
        <v>1088.2017592637767</v>
      </c>
    </row>
    <row r="14" spans="1:37" ht="15.75" x14ac:dyDescent="0.25">
      <c r="A14" s="164" t="s">
        <v>335</v>
      </c>
      <c r="B14" s="89"/>
      <c r="C14" s="90"/>
      <c r="D14" s="89"/>
      <c r="E14" s="90"/>
      <c r="F14" s="89"/>
      <c r="G14" s="90"/>
      <c r="H14" s="89"/>
      <c r="I14" s="90"/>
      <c r="J14" s="89"/>
      <c r="K14" s="90"/>
      <c r="L14" s="89"/>
      <c r="M14" s="90"/>
      <c r="N14" s="89"/>
      <c r="O14" s="90"/>
      <c r="P14" s="90"/>
      <c r="Q14" s="89"/>
      <c r="R14" s="89"/>
      <c r="S14" s="90"/>
      <c r="T14" s="89"/>
      <c r="U14" s="89"/>
      <c r="V14" s="89"/>
      <c r="W14" s="88"/>
      <c r="X14" s="140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</row>
    <row r="15" spans="1:37" ht="15.75" x14ac:dyDescent="0.25">
      <c r="A15" s="165" t="s">
        <v>334</v>
      </c>
      <c r="B15" s="97">
        <v>253</v>
      </c>
      <c r="C15" s="87">
        <f>Parameters!$D$17</f>
        <v>0.22</v>
      </c>
      <c r="D15" s="97"/>
      <c r="E15" s="87"/>
      <c r="F15" s="97">
        <v>1050</v>
      </c>
      <c r="G15" s="87">
        <f>Parameters!$D$21</f>
        <v>0.22</v>
      </c>
      <c r="H15" s="97"/>
      <c r="I15" s="87"/>
      <c r="J15" s="97">
        <v>10998</v>
      </c>
      <c r="K15" s="87">
        <f>Parameters!$D$25</f>
        <v>0.31</v>
      </c>
      <c r="L15" s="97">
        <v>390</v>
      </c>
      <c r="M15" s="87">
        <f>Parameters!$D$27</f>
        <v>0.31</v>
      </c>
      <c r="N15" s="97">
        <v>410</v>
      </c>
      <c r="O15" s="87">
        <f>Parameters!$D$29</f>
        <v>0.31</v>
      </c>
      <c r="P15" s="96"/>
      <c r="Q15" s="97"/>
      <c r="R15" s="96"/>
      <c r="S15" s="107">
        <v>0.5</v>
      </c>
      <c r="T15" s="100"/>
      <c r="U15" s="92"/>
      <c r="V15" s="84"/>
      <c r="W15" s="91">
        <f>IF((B15*C15+D15*E15+F15*G15+H15*I15+J15*K15+L15*M15+N15*O15+P15+Q15*R15)=0,"",
                          ((B15*C15+D15*E15+F15*G15+H15*I15+J15*K15+L15*M15+N15*O15)*IF(U15&gt;0,U15,1)+P15+IF(Q15=0,1,Q15)*R15)*(1+Overhead_Common)*IF(V15&gt;0,V15,1))</f>
        <v>4338.4440000000004</v>
      </c>
      <c r="X15" s="130">
        <f>W15</f>
        <v>4338.4440000000004</v>
      </c>
      <c r="Y15" s="130">
        <f t="shared" ref="Y15:AG15" si="16">X15*(1+X$3)</f>
        <v>4349.2901099999999</v>
      </c>
      <c r="Z15" s="130">
        <f t="shared" si="16"/>
        <v>4294.9239836249999</v>
      </c>
      <c r="AA15" s="130">
        <f t="shared" si="16"/>
        <v>4348.1810410219496</v>
      </c>
      <c r="AB15" s="130">
        <f t="shared" si="16"/>
        <v>4767.7805114805678</v>
      </c>
      <c r="AC15" s="130">
        <f t="shared" si="16"/>
        <v>4932.7457171777951</v>
      </c>
      <c r="AD15" s="130">
        <f t="shared" si="16"/>
        <v>5067.9029498284672</v>
      </c>
      <c r="AE15" s="130">
        <f t="shared" si="16"/>
        <v>5174.3289117748645</v>
      </c>
      <c r="AF15" s="130">
        <f t="shared" si="16"/>
        <v>5277.8154900103618</v>
      </c>
      <c r="AG15" s="130">
        <f t="shared" si="16"/>
        <v>5378.0939843205579</v>
      </c>
      <c r="AH15" s="130">
        <f t="shared" ref="AH15:AH18" si="17">AG15*(1+AG$3)</f>
        <v>5480.2777700226479</v>
      </c>
      <c r="AI15" s="130">
        <f t="shared" ref="AI15:AI18" si="18">AH15*(1+AH$3)</f>
        <v>5584.4030476530779</v>
      </c>
      <c r="AJ15" s="130">
        <f t="shared" ref="AJ15:AJ18" si="19">AI15*(1+AI$3)</f>
        <v>5690.5067055584859</v>
      </c>
      <c r="AK15" s="130">
        <f t="shared" ref="AK15:AK18" si="20">AJ15*(1+AJ$3)</f>
        <v>5798.6263329640969</v>
      </c>
    </row>
    <row r="16" spans="1:37" ht="45" x14ac:dyDescent="0.25">
      <c r="A16" s="165" t="s">
        <v>333</v>
      </c>
      <c r="B16" s="97">
        <v>75</v>
      </c>
      <c r="C16" s="87">
        <f>Parameters!$D$17</f>
        <v>0.22</v>
      </c>
      <c r="D16" s="97">
        <v>510</v>
      </c>
      <c r="E16" s="87">
        <f>Parameters!$D$19</f>
        <v>0.26</v>
      </c>
      <c r="F16" s="97">
        <v>60</v>
      </c>
      <c r="G16" s="87">
        <f>Parameters!$D$21</f>
        <v>0.22</v>
      </c>
      <c r="H16" s="97">
        <v>132</v>
      </c>
      <c r="I16" s="87">
        <f>Parameters!$D$23</f>
        <v>0.31</v>
      </c>
      <c r="J16" s="97">
        <v>5652</v>
      </c>
      <c r="K16" s="87">
        <f>Parameters!$D$25</f>
        <v>0.31</v>
      </c>
      <c r="L16" s="97"/>
      <c r="M16" s="87"/>
      <c r="N16" s="97">
        <v>30</v>
      </c>
      <c r="O16" s="87">
        <f>Parameters!$D$29</f>
        <v>0.31</v>
      </c>
      <c r="P16" s="96">
        <v>363.68571428571425</v>
      </c>
      <c r="Q16" s="97"/>
      <c r="R16" s="96">
        <v>62.167917867401535</v>
      </c>
      <c r="S16" s="107">
        <v>0.5</v>
      </c>
      <c r="T16" s="113" t="s">
        <v>319</v>
      </c>
      <c r="U16" s="93">
        <f>1/Parameters!$B$9</f>
        <v>0.19047619047619047</v>
      </c>
      <c r="V16" s="84"/>
      <c r="W16" s="91">
        <f>IF((B16*C16+D16*E16+F16*G16+H16*I16+J16*K16+L16*M16+N16*O16+P16+Q16*R16)=0,"",
                          ((B16*C16+D16*E16+F16*G16+H16*I16+J16*K16+L16*M16+N16*O16)*IF(U16&gt;0,U16,1)+P16+IF(Q16=0,1,Q16)*R16)*(1+Overhead_Common)*IF(V16&gt;0,V16,1))</f>
        <v>880.07785251128462</v>
      </c>
      <c r="X16" s="130">
        <f>W16</f>
        <v>880.07785251128462</v>
      </c>
      <c r="Y16" s="130">
        <f t="shared" ref="Y16:AG16" si="21">X16*(1+X$3)</f>
        <v>882.27804714256274</v>
      </c>
      <c r="Z16" s="130">
        <f t="shared" si="21"/>
        <v>871.2495715532807</v>
      </c>
      <c r="AA16" s="130">
        <f t="shared" si="21"/>
        <v>882.0530662405414</v>
      </c>
      <c r="AB16" s="130">
        <f t="shared" si="21"/>
        <v>967.17118713275363</v>
      </c>
      <c r="AC16" s="130">
        <f t="shared" si="21"/>
        <v>1000.6353102075469</v>
      </c>
      <c r="AD16" s="130">
        <f t="shared" si="21"/>
        <v>1028.0527177072338</v>
      </c>
      <c r="AE16" s="130">
        <f t="shared" si="21"/>
        <v>1049.6418247790857</v>
      </c>
      <c r="AF16" s="130">
        <f t="shared" si="21"/>
        <v>1070.6346612746675</v>
      </c>
      <c r="AG16" s="130">
        <f t="shared" si="21"/>
        <v>1090.9767198388861</v>
      </c>
      <c r="AH16" s="130">
        <f t="shared" si="17"/>
        <v>1111.7052775158247</v>
      </c>
      <c r="AI16" s="130">
        <f t="shared" si="18"/>
        <v>1132.8276777886254</v>
      </c>
      <c r="AJ16" s="130">
        <f t="shared" si="19"/>
        <v>1154.351403666609</v>
      </c>
      <c r="AK16" s="130">
        <f t="shared" si="20"/>
        <v>1176.2840803362744</v>
      </c>
    </row>
    <row r="17" spans="1:37" ht="15.75" x14ac:dyDescent="0.25">
      <c r="A17" s="165" t="s">
        <v>332</v>
      </c>
      <c r="B17" s="97">
        <v>253</v>
      </c>
      <c r="C17" s="87">
        <f>Parameters!$D$17</f>
        <v>0.22</v>
      </c>
      <c r="D17" s="97"/>
      <c r="E17" s="87"/>
      <c r="F17" s="97">
        <v>459</v>
      </c>
      <c r="G17" s="87">
        <f>Parameters!$D$21</f>
        <v>0.22</v>
      </c>
      <c r="H17" s="97">
        <v>180</v>
      </c>
      <c r="I17" s="87">
        <f>Parameters!$D$23</f>
        <v>0.31</v>
      </c>
      <c r="J17" s="97">
        <v>1470</v>
      </c>
      <c r="K17" s="87">
        <f>Parameters!$D$25</f>
        <v>0.31</v>
      </c>
      <c r="L17" s="97">
        <v>158</v>
      </c>
      <c r="M17" s="87">
        <f>Parameters!$D$27</f>
        <v>0.31</v>
      </c>
      <c r="N17" s="97">
        <v>302</v>
      </c>
      <c r="O17" s="87">
        <f>Parameters!$D$29</f>
        <v>0.31</v>
      </c>
      <c r="P17" s="96"/>
      <c r="Q17" s="97"/>
      <c r="R17" s="96"/>
      <c r="S17" s="107">
        <v>0.5</v>
      </c>
      <c r="T17" s="100"/>
      <c r="U17" s="92"/>
      <c r="V17" s="84"/>
      <c r="W17" s="91">
        <f>IF((B17*C17+D17*E17+F17*G17+H17*I17+J17*K17+L17*M17+N17*O17+P17+Q17*R17)=0,"",
                          ((B17*C17+D17*E17+F17*G17+H17*I17+J17*K17+L17*M17+N17*O17)*IF(U17&gt;0,U17,1)+P17+IF(Q17=0,1,Q17)*R17)*(1+Overhead_Common)*IF(V17&gt;0,V17,1))</f>
        <v>891.81400000000008</v>
      </c>
      <c r="X17" s="130">
        <f>W17</f>
        <v>891.81400000000008</v>
      </c>
      <c r="Y17" s="130">
        <f t="shared" ref="Y17:AG17" si="22">X17*(1+X$3)</f>
        <v>894.04353500000002</v>
      </c>
      <c r="Z17" s="130">
        <f t="shared" si="22"/>
        <v>882.86799081250001</v>
      </c>
      <c r="AA17" s="130">
        <f t="shared" si="22"/>
        <v>893.81555389857499</v>
      </c>
      <c r="AB17" s="130">
        <f t="shared" si="22"/>
        <v>980.06875484978752</v>
      </c>
      <c r="AC17" s="130">
        <f t="shared" si="22"/>
        <v>1013.9791337675902</v>
      </c>
      <c r="AD17" s="130">
        <f t="shared" si="22"/>
        <v>1041.7621620328223</v>
      </c>
      <c r="AE17" s="130">
        <f t="shared" si="22"/>
        <v>1063.6391674355114</v>
      </c>
      <c r="AF17" s="130">
        <f t="shared" si="22"/>
        <v>1084.9119507842215</v>
      </c>
      <c r="AG17" s="130">
        <f t="shared" si="22"/>
        <v>1105.5252778491217</v>
      </c>
      <c r="AH17" s="130">
        <f t="shared" si="17"/>
        <v>1126.5302581282549</v>
      </c>
      <c r="AI17" s="130">
        <f t="shared" si="18"/>
        <v>1147.9343330326917</v>
      </c>
      <c r="AJ17" s="130">
        <f t="shared" si="19"/>
        <v>1169.7450853603127</v>
      </c>
      <c r="AK17" s="130">
        <f t="shared" si="20"/>
        <v>1191.9702419821585</v>
      </c>
    </row>
    <row r="18" spans="1:37" ht="15.75" x14ac:dyDescent="0.25">
      <c r="A18" s="165" t="s">
        <v>331</v>
      </c>
      <c r="B18" s="97">
        <v>253</v>
      </c>
      <c r="C18" s="87">
        <f>Parameters!$D$17</f>
        <v>0.22</v>
      </c>
      <c r="D18" s="97"/>
      <c r="E18" s="87"/>
      <c r="F18" s="97">
        <v>420</v>
      </c>
      <c r="G18" s="87">
        <f>Parameters!$D$21</f>
        <v>0.22</v>
      </c>
      <c r="H18" s="97"/>
      <c r="I18" s="87"/>
      <c r="J18" s="97">
        <v>1260</v>
      </c>
      <c r="K18" s="87">
        <f>Parameters!$D$25</f>
        <v>0.31</v>
      </c>
      <c r="L18" s="97">
        <v>480</v>
      </c>
      <c r="M18" s="87">
        <f>Parameters!$D$27</f>
        <v>0.31</v>
      </c>
      <c r="N18" s="97">
        <v>170</v>
      </c>
      <c r="O18" s="87">
        <f>Parameters!$D$29</f>
        <v>0.31</v>
      </c>
      <c r="P18" s="96"/>
      <c r="Q18" s="97"/>
      <c r="R18" s="96"/>
      <c r="S18" s="107">
        <v>0.5</v>
      </c>
      <c r="T18" s="100"/>
      <c r="U18" s="92"/>
      <c r="V18" s="84"/>
      <c r="W18" s="91">
        <f>IF((B18*C18+D18*E18+F18*G18+H18*I18+J18*K18+L18*M18+N18*O18+P18+Q18*R18)=0,"",
                          ((B18*C18+D18*E18+F18*G18+H18*I18+J18*K18+L18*M18+N18*O18)*IF(U18&gt;0,U18,1)+P18+IF(Q18=0,1,Q18)*R18)*(1+Overhead_Common)*IF(V18&gt;0,V18,1))</f>
        <v>814.17600000000016</v>
      </c>
      <c r="X18" s="130">
        <f>W18</f>
        <v>814.17600000000016</v>
      </c>
      <c r="Y18" s="130">
        <f t="shared" ref="Y18:AG18" si="23">X18*(1+X$3)</f>
        <v>816.21144000000015</v>
      </c>
      <c r="Z18" s="130">
        <f t="shared" si="23"/>
        <v>806.00879700000019</v>
      </c>
      <c r="AA18" s="130">
        <f t="shared" si="23"/>
        <v>816.00330608280012</v>
      </c>
      <c r="AB18" s="130">
        <f t="shared" si="23"/>
        <v>894.74762511979031</v>
      </c>
      <c r="AC18" s="130">
        <f t="shared" si="23"/>
        <v>925.705892948935</v>
      </c>
      <c r="AD18" s="130">
        <f t="shared" si="23"/>
        <v>951.07023441573585</v>
      </c>
      <c r="AE18" s="130">
        <f t="shared" si="23"/>
        <v>971.04270933846624</v>
      </c>
      <c r="AF18" s="130">
        <f t="shared" si="23"/>
        <v>990.4635635252356</v>
      </c>
      <c r="AG18" s="130">
        <f t="shared" si="23"/>
        <v>1009.2823712322149</v>
      </c>
      <c r="AH18" s="130">
        <f t="shared" si="17"/>
        <v>1028.4587362856269</v>
      </c>
      <c r="AI18" s="130">
        <f t="shared" si="18"/>
        <v>1047.9994522750537</v>
      </c>
      <c r="AJ18" s="130">
        <f t="shared" si="19"/>
        <v>1067.9114418682796</v>
      </c>
      <c r="AK18" s="130">
        <f t="shared" si="20"/>
        <v>1088.2017592637767</v>
      </c>
    </row>
    <row r="19" spans="1:37" ht="15.75" x14ac:dyDescent="0.25">
      <c r="A19" s="164" t="s">
        <v>330</v>
      </c>
      <c r="B19" s="89"/>
      <c r="C19" s="90"/>
      <c r="D19" s="89"/>
      <c r="E19" s="90"/>
      <c r="F19" s="89"/>
      <c r="G19" s="90"/>
      <c r="H19" s="89"/>
      <c r="I19" s="90"/>
      <c r="J19" s="89"/>
      <c r="K19" s="90"/>
      <c r="L19" s="89"/>
      <c r="M19" s="90"/>
      <c r="N19" s="89"/>
      <c r="O19" s="90"/>
      <c r="P19" s="90"/>
      <c r="Q19" s="89"/>
      <c r="R19" s="89"/>
      <c r="S19" s="90"/>
      <c r="T19" s="89"/>
      <c r="U19" s="89"/>
      <c r="V19" s="89"/>
      <c r="W19" s="88"/>
      <c r="X19" s="140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</row>
    <row r="20" spans="1:37" ht="15.75" x14ac:dyDescent="0.25">
      <c r="A20" s="166" t="s">
        <v>329</v>
      </c>
      <c r="B20" s="97">
        <v>253</v>
      </c>
      <c r="C20" s="87">
        <f>Parameters!$D$17</f>
        <v>0.22</v>
      </c>
      <c r="D20" s="97"/>
      <c r="E20" s="87"/>
      <c r="F20" s="97">
        <v>1050</v>
      </c>
      <c r="G20" s="87">
        <f>Parameters!$D$21</f>
        <v>0.22</v>
      </c>
      <c r="H20" s="97"/>
      <c r="I20" s="87"/>
      <c r="J20" s="97">
        <v>10398</v>
      </c>
      <c r="K20" s="87">
        <f>Parameters!$D$25</f>
        <v>0.31</v>
      </c>
      <c r="L20" s="97">
        <v>390</v>
      </c>
      <c r="M20" s="87">
        <f>Parameters!$D$27</f>
        <v>0.31</v>
      </c>
      <c r="N20" s="97">
        <v>410</v>
      </c>
      <c r="O20" s="87">
        <f>Parameters!$D$29</f>
        <v>0.31</v>
      </c>
      <c r="P20" s="96"/>
      <c r="Q20" s="97"/>
      <c r="R20" s="96"/>
      <c r="S20" s="107">
        <v>0.5</v>
      </c>
      <c r="T20" s="100"/>
      <c r="U20" s="92"/>
      <c r="V20" s="84"/>
      <c r="W20" s="91">
        <f>IF((B20*C20+D20*E20+F20*G20+H20*I20+J20*K20+L20*M20+N20*O20+P20+Q20*R20)=0,"",
                          ((B20*C20+D20*E20+F20*G20+H20*I20+J20*K20+L20*M20+N20*O20)*IF(U20&gt;0,U20,1)+P20+IF(Q20=0,1,Q20)*R20)*(1+Overhead_Common)*IF(V20&gt;0,V20,1))</f>
        <v>4133.8440000000001</v>
      </c>
      <c r="X20" s="130">
        <f>W20</f>
        <v>4133.8440000000001</v>
      </c>
      <c r="Y20" s="130">
        <f t="shared" ref="Y20:AG20" si="24">X20*(1+X$3)</f>
        <v>4144.1786099999999</v>
      </c>
      <c r="Z20" s="130">
        <f t="shared" si="24"/>
        <v>4092.3763773750002</v>
      </c>
      <c r="AA20" s="130">
        <f t="shared" si="24"/>
        <v>4143.1218444544502</v>
      </c>
      <c r="AB20" s="130">
        <f t="shared" si="24"/>
        <v>4542.9331024443045</v>
      </c>
      <c r="AC20" s="130">
        <f t="shared" si="24"/>
        <v>4700.1185877888774</v>
      </c>
      <c r="AD20" s="130">
        <f t="shared" si="24"/>
        <v>4828.9018370942931</v>
      </c>
      <c r="AE20" s="130">
        <f t="shared" si="24"/>
        <v>4930.308775673273</v>
      </c>
      <c r="AF20" s="130">
        <f t="shared" si="24"/>
        <v>5028.9149511867381</v>
      </c>
      <c r="AG20" s="130">
        <f t="shared" si="24"/>
        <v>5124.4643352592857</v>
      </c>
      <c r="AH20" s="130">
        <f t="shared" ref="AH20:AH23" si="25">AG20*(1+AG$3)</f>
        <v>5221.8291576292113</v>
      </c>
      <c r="AI20" s="130">
        <f t="shared" ref="AI20:AI23" si="26">AH20*(1+AH$3)</f>
        <v>5321.043911624166</v>
      </c>
      <c r="AJ20" s="130">
        <f t="shared" ref="AJ20:AJ23" si="27">AI20*(1+AI$3)</f>
        <v>5422.1437459450244</v>
      </c>
      <c r="AK20" s="130">
        <f t="shared" ref="AK20:AK23" si="28">AJ20*(1+AJ$3)</f>
        <v>5525.164477117979</v>
      </c>
    </row>
    <row r="21" spans="1:37" ht="30" x14ac:dyDescent="0.25">
      <c r="A21" s="166" t="s">
        <v>328</v>
      </c>
      <c r="B21" s="97"/>
      <c r="C21" s="87"/>
      <c r="D21" s="97"/>
      <c r="E21" s="87"/>
      <c r="F21" s="97"/>
      <c r="G21" s="87"/>
      <c r="H21" s="97"/>
      <c r="I21" s="87"/>
      <c r="J21" s="97">
        <v>1200</v>
      </c>
      <c r="K21" s="87">
        <f>Parameters!$D$25</f>
        <v>0.31</v>
      </c>
      <c r="L21" s="97">
        <v>120</v>
      </c>
      <c r="M21" s="87">
        <f>Parameters!$D$27</f>
        <v>0.31</v>
      </c>
      <c r="N21" s="97"/>
      <c r="O21" s="87"/>
      <c r="P21" s="96">
        <v>561</v>
      </c>
      <c r="Q21" s="97"/>
      <c r="R21" s="96">
        <v>166.5</v>
      </c>
      <c r="S21" s="107">
        <v>0.5</v>
      </c>
      <c r="T21" s="104" t="s">
        <v>238</v>
      </c>
      <c r="U21" s="101"/>
      <c r="V21" s="132">
        <f>1/Parameters!$B$5</f>
        <v>0.5</v>
      </c>
      <c r="W21" s="91">
        <f>IF((B21*C21+D21*E21+F21*G21+H21*I21+J21*K21+L21*M21+N21*O21+P21+Q21*R21)=0,"",
                          ((B21*C21+D21*E21+F21*G21+H21*I21+J21*K21+L21*M21+N21*O21)*IF(U21&gt;0,U21,1)+P21+IF(Q21=0,1,Q21)*R21)*(1+Overhead_Common)*IF(V21&gt;0,V21,1))</f>
        <v>625.18500000000006</v>
      </c>
      <c r="X21" s="130">
        <f>W21</f>
        <v>625.18500000000006</v>
      </c>
      <c r="Y21" s="130">
        <f t="shared" ref="Y21:AG21" si="29">X21*(1+X$3)</f>
        <v>626.74796249999997</v>
      </c>
      <c r="Z21" s="130">
        <f t="shared" si="29"/>
        <v>618.91361296875004</v>
      </c>
      <c r="AA21" s="130">
        <f t="shared" si="29"/>
        <v>626.58814176956253</v>
      </c>
      <c r="AB21" s="130">
        <f t="shared" si="29"/>
        <v>687.05389745032528</v>
      </c>
      <c r="AC21" s="130">
        <f t="shared" si="29"/>
        <v>710.82596230210652</v>
      </c>
      <c r="AD21" s="130">
        <f t="shared" si="29"/>
        <v>730.30259366918426</v>
      </c>
      <c r="AE21" s="130">
        <f t="shared" si="29"/>
        <v>745.6389481362371</v>
      </c>
      <c r="AF21" s="130">
        <f t="shared" si="29"/>
        <v>760.55172709896181</v>
      </c>
      <c r="AG21" s="130">
        <f t="shared" si="29"/>
        <v>775.00220991384197</v>
      </c>
      <c r="AH21" s="130">
        <f t="shared" si="25"/>
        <v>789.7272519022049</v>
      </c>
      <c r="AI21" s="130">
        <f t="shared" si="26"/>
        <v>804.73206968834677</v>
      </c>
      <c r="AJ21" s="130">
        <f t="shared" si="27"/>
        <v>820.02197901242528</v>
      </c>
      <c r="AK21" s="130">
        <f t="shared" si="28"/>
        <v>835.60239661366131</v>
      </c>
    </row>
    <row r="22" spans="1:37" ht="15.75" x14ac:dyDescent="0.25">
      <c r="A22" s="166" t="s">
        <v>327</v>
      </c>
      <c r="B22" s="97">
        <v>253</v>
      </c>
      <c r="C22" s="87">
        <f>Parameters!$D$17</f>
        <v>0.22</v>
      </c>
      <c r="D22" s="97"/>
      <c r="E22" s="87"/>
      <c r="F22" s="97">
        <v>459</v>
      </c>
      <c r="G22" s="87">
        <f>Parameters!$D$21</f>
        <v>0.22</v>
      </c>
      <c r="H22" s="97">
        <v>150</v>
      </c>
      <c r="I22" s="87">
        <f>Parameters!$D$23</f>
        <v>0.31</v>
      </c>
      <c r="J22" s="97">
        <v>630</v>
      </c>
      <c r="K22" s="87">
        <f>Parameters!$D$25</f>
        <v>0.31</v>
      </c>
      <c r="L22" s="97">
        <v>480</v>
      </c>
      <c r="M22" s="87">
        <f>Parameters!$D$27</f>
        <v>0.31</v>
      </c>
      <c r="N22" s="97">
        <v>302</v>
      </c>
      <c r="O22" s="87">
        <f>Parameters!$D$29</f>
        <v>0.31</v>
      </c>
      <c r="P22" s="96"/>
      <c r="Q22" s="97"/>
      <c r="R22" s="96"/>
      <c r="S22" s="107">
        <v>0.5</v>
      </c>
      <c r="T22" s="100"/>
      <c r="U22" s="92"/>
      <c r="V22" s="84"/>
      <c r="W22" s="91">
        <f>IF((B22*C22+D22*E22+F22*G22+H22*I22+J22*K22+L22*M22+N22*O22+P22+Q22*R22)=0,"",
                          ((B22*C22+D22*E22+F22*G22+H22*I22+J22*K22+L22*M22+N22*O22)*IF(U22&gt;0,U22,1)+P22+IF(Q22=0,1,Q22)*R22)*(1+Overhead_Common)*IF(V22&gt;0,V22,1))</f>
        <v>704.94600000000003</v>
      </c>
      <c r="X22" s="130">
        <f>W22</f>
        <v>704.94600000000003</v>
      </c>
      <c r="Y22" s="130">
        <f t="shared" ref="Y22:AG22" si="30">X22*(1+X$3)</f>
        <v>706.70836499999996</v>
      </c>
      <c r="Z22" s="130">
        <f t="shared" si="30"/>
        <v>697.87451043750002</v>
      </c>
      <c r="AA22" s="130">
        <f t="shared" si="30"/>
        <v>706.52815436692504</v>
      </c>
      <c r="AB22" s="130">
        <f t="shared" si="30"/>
        <v>774.70812126333328</v>
      </c>
      <c r="AC22" s="130">
        <f t="shared" si="30"/>
        <v>801.51302225904453</v>
      </c>
      <c r="AD22" s="130">
        <f t="shared" si="30"/>
        <v>823.4744790689424</v>
      </c>
      <c r="AE22" s="130">
        <f t="shared" si="30"/>
        <v>840.76744312939013</v>
      </c>
      <c r="AF22" s="130">
        <f t="shared" si="30"/>
        <v>857.58279199197796</v>
      </c>
      <c r="AG22" s="130">
        <f t="shared" si="30"/>
        <v>873.87686503982547</v>
      </c>
      <c r="AH22" s="130">
        <f t="shared" si="25"/>
        <v>890.48052547558211</v>
      </c>
      <c r="AI22" s="130">
        <f t="shared" si="26"/>
        <v>907.39965545961809</v>
      </c>
      <c r="AJ22" s="130">
        <f t="shared" si="27"/>
        <v>924.64024891335077</v>
      </c>
      <c r="AK22" s="130">
        <f t="shared" si="28"/>
        <v>942.20841364270439</v>
      </c>
    </row>
    <row r="23" spans="1:37" ht="15.75" x14ac:dyDescent="0.25">
      <c r="A23" s="166" t="s">
        <v>326</v>
      </c>
      <c r="B23" s="97">
        <v>253</v>
      </c>
      <c r="C23" s="87">
        <f>Parameters!$D$17</f>
        <v>0.22</v>
      </c>
      <c r="D23" s="97"/>
      <c r="E23" s="87"/>
      <c r="F23" s="97">
        <v>420</v>
      </c>
      <c r="G23" s="87">
        <f>Parameters!$D$21</f>
        <v>0.22</v>
      </c>
      <c r="H23" s="97"/>
      <c r="I23" s="87"/>
      <c r="J23" s="97">
        <v>240</v>
      </c>
      <c r="K23" s="87">
        <f>Parameters!$D$25</f>
        <v>0.31</v>
      </c>
      <c r="L23" s="97">
        <v>180</v>
      </c>
      <c r="M23" s="87">
        <f>Parameters!$D$27</f>
        <v>0.31</v>
      </c>
      <c r="N23" s="97">
        <v>170</v>
      </c>
      <c r="O23" s="87">
        <f>Parameters!$D$29</f>
        <v>0.31</v>
      </c>
      <c r="P23" s="96"/>
      <c r="Q23" s="97"/>
      <c r="R23" s="96"/>
      <c r="S23" s="107">
        <v>0.5</v>
      </c>
      <c r="T23" s="100"/>
      <c r="U23" s="92"/>
      <c r="V23" s="84"/>
      <c r="W23" s="91">
        <f>IF((B23*C23+D23*E23+F23*G23+H23*I23+J23*K23+L23*M23+N23*O23+P23+Q23*R23)=0,"",
                          ((B23*C23+D23*E23+F23*G23+H23*I23+J23*K23+L23*M23+N23*O23)*IF(U23&gt;0,U23,1)+P23+IF(Q23=0,1,Q23)*R23)*(1+Overhead_Common)*IF(V23&gt;0,V23,1))</f>
        <v>364.05599999999998</v>
      </c>
      <c r="X23" s="130">
        <f>W23</f>
        <v>364.05599999999998</v>
      </c>
      <c r="Y23" s="130">
        <f t="shared" ref="Y23:AG23" si="31">X23*(1+X$3)</f>
        <v>364.96613999999994</v>
      </c>
      <c r="Z23" s="130">
        <f t="shared" si="31"/>
        <v>360.40406324999998</v>
      </c>
      <c r="AA23" s="130">
        <f t="shared" si="31"/>
        <v>364.87307363429994</v>
      </c>
      <c r="AB23" s="130">
        <f t="shared" si="31"/>
        <v>400.08332524000991</v>
      </c>
      <c r="AC23" s="130">
        <f t="shared" si="31"/>
        <v>413.92620829331423</v>
      </c>
      <c r="AD23" s="130">
        <f t="shared" si="31"/>
        <v>425.26778640055107</v>
      </c>
      <c r="AE23" s="130">
        <f t="shared" si="31"/>
        <v>434.19840991496261</v>
      </c>
      <c r="AF23" s="130">
        <f t="shared" si="31"/>
        <v>442.88237811326189</v>
      </c>
      <c r="AG23" s="130">
        <f t="shared" si="31"/>
        <v>451.29714329741381</v>
      </c>
      <c r="AH23" s="130">
        <f t="shared" si="25"/>
        <v>459.87178902006463</v>
      </c>
      <c r="AI23" s="130">
        <f t="shared" si="26"/>
        <v>468.60935301144582</v>
      </c>
      <c r="AJ23" s="130">
        <f t="shared" si="27"/>
        <v>477.51293071866326</v>
      </c>
      <c r="AK23" s="130">
        <f t="shared" si="28"/>
        <v>486.5856764023178</v>
      </c>
    </row>
    <row r="24" spans="1:37" ht="15.75" x14ac:dyDescent="0.25">
      <c r="A24" s="164" t="s">
        <v>325</v>
      </c>
      <c r="B24" s="89"/>
      <c r="C24" s="90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90"/>
      <c r="Q24" s="89"/>
      <c r="R24" s="89"/>
      <c r="S24" s="90"/>
      <c r="T24" s="89"/>
      <c r="U24" s="89"/>
      <c r="V24" s="89"/>
      <c r="W24" s="88"/>
      <c r="X24" s="140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</row>
    <row r="25" spans="1:37" ht="15.75" x14ac:dyDescent="0.25">
      <c r="A25" s="166" t="s">
        <v>324</v>
      </c>
      <c r="B25" s="97">
        <v>253</v>
      </c>
      <c r="C25" s="87">
        <f>Parameters!$D$17</f>
        <v>0.22</v>
      </c>
      <c r="D25" s="97"/>
      <c r="E25" s="87"/>
      <c r="F25" s="97">
        <v>1050</v>
      </c>
      <c r="G25" s="87">
        <f>Parameters!$D$21</f>
        <v>0.22</v>
      </c>
      <c r="H25" s="97"/>
      <c r="I25" s="87"/>
      <c r="J25" s="97">
        <v>10998</v>
      </c>
      <c r="K25" s="87">
        <f>Parameters!$D$25</f>
        <v>0.31</v>
      </c>
      <c r="L25" s="97">
        <v>390</v>
      </c>
      <c r="M25" s="87">
        <f>Parameters!$D$27</f>
        <v>0.31</v>
      </c>
      <c r="N25" s="97">
        <v>410</v>
      </c>
      <c r="O25" s="87">
        <f>Parameters!$D$29</f>
        <v>0.31</v>
      </c>
      <c r="P25" s="96"/>
      <c r="Q25" s="97"/>
      <c r="R25" s="96"/>
      <c r="S25" s="95"/>
      <c r="T25" s="100"/>
      <c r="U25" s="92"/>
      <c r="V25" s="84"/>
      <c r="W25" s="91">
        <f t="shared" ref="W25:W34" si="32">IF((B25*C25+D25*E25+F25*G25+H25*I25+J25*K25+L25*M25+N25*O25+P25+Q25*R25)=0,"",
                          ((B25*C25+D25*E25+F25*G25+H25*I25+J25*K25+L25*M25+N25*O25)*IF(U25&gt;0,U25,1)+P25+IF(Q25=0,1,Q25)*R25)*(1+Overhead_Common)*IF(V25&gt;0,V25,1))</f>
        <v>4338.4440000000004</v>
      </c>
      <c r="X25" s="130">
        <f t="shared" ref="X25:X34" si="33">W25</f>
        <v>4338.4440000000004</v>
      </c>
      <c r="Y25" s="130">
        <f t="shared" ref="Y25:AG25" si="34">X25*(1+X$3)</f>
        <v>4349.2901099999999</v>
      </c>
      <c r="Z25" s="130">
        <f t="shared" si="34"/>
        <v>4294.9239836249999</v>
      </c>
      <c r="AA25" s="130">
        <f t="shared" si="34"/>
        <v>4348.1810410219496</v>
      </c>
      <c r="AB25" s="130">
        <f t="shared" si="34"/>
        <v>4767.7805114805678</v>
      </c>
      <c r="AC25" s="130">
        <f t="shared" si="34"/>
        <v>4932.7457171777951</v>
      </c>
      <c r="AD25" s="130">
        <f t="shared" si="34"/>
        <v>5067.9029498284672</v>
      </c>
      <c r="AE25" s="130">
        <f t="shared" si="34"/>
        <v>5174.3289117748645</v>
      </c>
      <c r="AF25" s="130">
        <f t="shared" si="34"/>
        <v>5277.8154900103618</v>
      </c>
      <c r="AG25" s="130">
        <f t="shared" si="34"/>
        <v>5378.0939843205579</v>
      </c>
      <c r="AH25" s="130">
        <f t="shared" ref="AH25:AH34" si="35">AG25*(1+AG$3)</f>
        <v>5480.2777700226479</v>
      </c>
      <c r="AI25" s="130">
        <f t="shared" ref="AI25:AI34" si="36">AH25*(1+AH$3)</f>
        <v>5584.4030476530779</v>
      </c>
      <c r="AJ25" s="130">
        <f t="shared" ref="AJ25:AJ34" si="37">AI25*(1+AI$3)</f>
        <v>5690.5067055584859</v>
      </c>
      <c r="AK25" s="130">
        <f t="shared" ref="AK25:AK34" si="38">AJ25*(1+AJ$3)</f>
        <v>5798.6263329640969</v>
      </c>
    </row>
    <row r="26" spans="1:37" ht="15.75" x14ac:dyDescent="0.25">
      <c r="A26" s="166" t="s">
        <v>323</v>
      </c>
      <c r="B26" s="97">
        <v>253</v>
      </c>
      <c r="C26" s="87">
        <f>Parameters!$D$17</f>
        <v>0.22</v>
      </c>
      <c r="D26" s="97"/>
      <c r="E26" s="87"/>
      <c r="F26" s="97">
        <v>1050</v>
      </c>
      <c r="G26" s="87">
        <f>Parameters!$D$21</f>
        <v>0.22</v>
      </c>
      <c r="H26" s="97"/>
      <c r="I26" s="87"/>
      <c r="J26" s="97">
        <v>10398</v>
      </c>
      <c r="K26" s="87">
        <f>Parameters!$D$25</f>
        <v>0.31</v>
      </c>
      <c r="L26" s="97">
        <v>390</v>
      </c>
      <c r="M26" s="87">
        <f>Parameters!$D$27</f>
        <v>0.31</v>
      </c>
      <c r="N26" s="97">
        <v>410</v>
      </c>
      <c r="O26" s="87">
        <f>Parameters!$D$29</f>
        <v>0.31</v>
      </c>
      <c r="P26" s="96"/>
      <c r="Q26" s="97"/>
      <c r="R26" s="96"/>
      <c r="S26" s="95"/>
      <c r="T26" s="100"/>
      <c r="U26" s="92"/>
      <c r="V26" s="84"/>
      <c r="W26" s="91">
        <f t="shared" si="32"/>
        <v>4133.8440000000001</v>
      </c>
      <c r="X26" s="130">
        <f t="shared" si="33"/>
        <v>4133.8440000000001</v>
      </c>
      <c r="Y26" s="130">
        <f t="shared" ref="Y26:AG26" si="39">X26*(1+X$3)</f>
        <v>4144.1786099999999</v>
      </c>
      <c r="Z26" s="130">
        <f t="shared" si="39"/>
        <v>4092.3763773750002</v>
      </c>
      <c r="AA26" s="130">
        <f t="shared" si="39"/>
        <v>4143.1218444544502</v>
      </c>
      <c r="AB26" s="130">
        <f t="shared" si="39"/>
        <v>4542.9331024443045</v>
      </c>
      <c r="AC26" s="130">
        <f t="shared" si="39"/>
        <v>4700.1185877888774</v>
      </c>
      <c r="AD26" s="130">
        <f t="shared" si="39"/>
        <v>4828.9018370942931</v>
      </c>
      <c r="AE26" s="130">
        <f t="shared" si="39"/>
        <v>4930.308775673273</v>
      </c>
      <c r="AF26" s="130">
        <f t="shared" si="39"/>
        <v>5028.9149511867381</v>
      </c>
      <c r="AG26" s="130">
        <f t="shared" si="39"/>
        <v>5124.4643352592857</v>
      </c>
      <c r="AH26" s="130">
        <f t="shared" si="35"/>
        <v>5221.8291576292113</v>
      </c>
      <c r="AI26" s="130">
        <f t="shared" si="36"/>
        <v>5321.043911624166</v>
      </c>
      <c r="AJ26" s="130">
        <f t="shared" si="37"/>
        <v>5422.1437459450244</v>
      </c>
      <c r="AK26" s="130">
        <f t="shared" si="38"/>
        <v>5525.164477117979</v>
      </c>
    </row>
    <row r="27" spans="1:37" ht="45" x14ac:dyDescent="0.25">
      <c r="A27" s="166" t="s">
        <v>322</v>
      </c>
      <c r="B27" s="97">
        <v>75</v>
      </c>
      <c r="C27" s="87">
        <f>Parameters!$D$17</f>
        <v>0.22</v>
      </c>
      <c r="D27" s="97">
        <v>510</v>
      </c>
      <c r="E27" s="87">
        <f>Parameters!$D$19</f>
        <v>0.26</v>
      </c>
      <c r="F27" s="97">
        <v>60</v>
      </c>
      <c r="G27" s="87">
        <f>Parameters!$D$21</f>
        <v>0.22</v>
      </c>
      <c r="H27" s="97">
        <v>132</v>
      </c>
      <c r="I27" s="87">
        <f>Parameters!$D$23</f>
        <v>0.31</v>
      </c>
      <c r="J27" s="97">
        <v>5652</v>
      </c>
      <c r="K27" s="87">
        <f>Parameters!$D$25</f>
        <v>0.31</v>
      </c>
      <c r="L27" s="97"/>
      <c r="M27" s="87"/>
      <c r="N27" s="97">
        <v>30</v>
      </c>
      <c r="O27" s="87">
        <f>Parameters!$D$29</f>
        <v>0.31</v>
      </c>
      <c r="P27" s="96">
        <v>363.68571428571425</v>
      </c>
      <c r="Q27" s="97"/>
      <c r="R27" s="96">
        <v>62.167917867401535</v>
      </c>
      <c r="S27" s="95"/>
      <c r="T27" s="113" t="s">
        <v>319</v>
      </c>
      <c r="U27" s="93">
        <f>1/Parameters!$B$9</f>
        <v>0.19047619047619047</v>
      </c>
      <c r="V27" s="84"/>
      <c r="W27" s="91">
        <f t="shared" si="32"/>
        <v>880.07785251128462</v>
      </c>
      <c r="X27" s="130">
        <f t="shared" si="33"/>
        <v>880.07785251128462</v>
      </c>
      <c r="Y27" s="130">
        <f t="shared" ref="Y27:AG27" si="40">X27*(1+X$3)</f>
        <v>882.27804714256274</v>
      </c>
      <c r="Z27" s="130">
        <f t="shared" si="40"/>
        <v>871.2495715532807</v>
      </c>
      <c r="AA27" s="130">
        <f t="shared" si="40"/>
        <v>882.0530662405414</v>
      </c>
      <c r="AB27" s="130">
        <f t="shared" si="40"/>
        <v>967.17118713275363</v>
      </c>
      <c r="AC27" s="130">
        <f t="shared" si="40"/>
        <v>1000.6353102075469</v>
      </c>
      <c r="AD27" s="130">
        <f t="shared" si="40"/>
        <v>1028.0527177072338</v>
      </c>
      <c r="AE27" s="130">
        <f t="shared" si="40"/>
        <v>1049.6418247790857</v>
      </c>
      <c r="AF27" s="130">
        <f t="shared" si="40"/>
        <v>1070.6346612746675</v>
      </c>
      <c r="AG27" s="130">
        <f t="shared" si="40"/>
        <v>1090.9767198388861</v>
      </c>
      <c r="AH27" s="130">
        <f t="shared" si="35"/>
        <v>1111.7052775158247</v>
      </c>
      <c r="AI27" s="130">
        <f t="shared" si="36"/>
        <v>1132.8276777886254</v>
      </c>
      <c r="AJ27" s="130">
        <f t="shared" si="37"/>
        <v>1154.351403666609</v>
      </c>
      <c r="AK27" s="130">
        <f t="shared" si="38"/>
        <v>1176.2840803362744</v>
      </c>
    </row>
    <row r="28" spans="1:37" ht="15.75" x14ac:dyDescent="0.25">
      <c r="A28" s="166" t="s">
        <v>321</v>
      </c>
      <c r="B28" s="97">
        <v>253</v>
      </c>
      <c r="C28" s="87">
        <f>Parameters!$D$17</f>
        <v>0.22</v>
      </c>
      <c r="D28" s="97"/>
      <c r="E28" s="87"/>
      <c r="F28" s="97">
        <v>459</v>
      </c>
      <c r="G28" s="87">
        <f>Parameters!$D$21</f>
        <v>0.22</v>
      </c>
      <c r="H28" s="97">
        <v>180</v>
      </c>
      <c r="I28" s="87">
        <f>Parameters!$D$23</f>
        <v>0.31</v>
      </c>
      <c r="J28" s="97">
        <v>1470</v>
      </c>
      <c r="K28" s="87">
        <f>Parameters!$D$25</f>
        <v>0.31</v>
      </c>
      <c r="L28" s="97">
        <v>158</v>
      </c>
      <c r="M28" s="87">
        <f>Parameters!$D$27</f>
        <v>0.31</v>
      </c>
      <c r="N28" s="97">
        <v>302</v>
      </c>
      <c r="O28" s="87">
        <f>Parameters!$D$29</f>
        <v>0.31</v>
      </c>
      <c r="P28" s="96"/>
      <c r="Q28" s="97"/>
      <c r="R28" s="96"/>
      <c r="S28" s="95"/>
      <c r="T28" s="100"/>
      <c r="U28" s="92"/>
      <c r="V28" s="84"/>
      <c r="W28" s="91">
        <f t="shared" si="32"/>
        <v>891.81400000000008</v>
      </c>
      <c r="X28" s="130">
        <f t="shared" si="33"/>
        <v>891.81400000000008</v>
      </c>
      <c r="Y28" s="130">
        <f t="shared" ref="Y28:AG28" si="41">X28*(1+X$3)</f>
        <v>894.04353500000002</v>
      </c>
      <c r="Z28" s="130">
        <f t="shared" si="41"/>
        <v>882.86799081250001</v>
      </c>
      <c r="AA28" s="130">
        <f t="shared" si="41"/>
        <v>893.81555389857499</v>
      </c>
      <c r="AB28" s="130">
        <f t="shared" si="41"/>
        <v>980.06875484978752</v>
      </c>
      <c r="AC28" s="130">
        <f t="shared" si="41"/>
        <v>1013.9791337675902</v>
      </c>
      <c r="AD28" s="130">
        <f t="shared" si="41"/>
        <v>1041.7621620328223</v>
      </c>
      <c r="AE28" s="130">
        <f t="shared" si="41"/>
        <v>1063.6391674355114</v>
      </c>
      <c r="AF28" s="130">
        <f t="shared" si="41"/>
        <v>1084.9119507842215</v>
      </c>
      <c r="AG28" s="130">
        <f t="shared" si="41"/>
        <v>1105.5252778491217</v>
      </c>
      <c r="AH28" s="130">
        <f t="shared" si="35"/>
        <v>1126.5302581282549</v>
      </c>
      <c r="AI28" s="130">
        <f t="shared" si="36"/>
        <v>1147.9343330326917</v>
      </c>
      <c r="AJ28" s="130">
        <f t="shared" si="37"/>
        <v>1169.7450853603127</v>
      </c>
      <c r="AK28" s="130">
        <f t="shared" si="38"/>
        <v>1191.9702419821585</v>
      </c>
    </row>
    <row r="29" spans="1:37" ht="45" x14ac:dyDescent="0.25">
      <c r="A29" s="167" t="s">
        <v>320</v>
      </c>
      <c r="B29" s="97">
        <v>75</v>
      </c>
      <c r="C29" s="87">
        <f>Parameters!$D$17</f>
        <v>0.22</v>
      </c>
      <c r="D29" s="97">
        <v>510</v>
      </c>
      <c r="E29" s="87">
        <f>Parameters!$D$19</f>
        <v>0.26</v>
      </c>
      <c r="F29" s="97">
        <v>60</v>
      </c>
      <c r="G29" s="87">
        <f>Parameters!$D$21</f>
        <v>0.22</v>
      </c>
      <c r="H29" s="97">
        <v>132</v>
      </c>
      <c r="I29" s="87">
        <f>Parameters!$D$23</f>
        <v>0.31</v>
      </c>
      <c r="J29" s="97">
        <v>5652</v>
      </c>
      <c r="K29" s="87">
        <f>Parameters!$D$25</f>
        <v>0.31</v>
      </c>
      <c r="L29" s="97"/>
      <c r="M29" s="87"/>
      <c r="N29" s="97">
        <v>30</v>
      </c>
      <c r="O29" s="87">
        <f>Parameters!$D$29</f>
        <v>0.31</v>
      </c>
      <c r="P29" s="96">
        <v>363.68571428571425</v>
      </c>
      <c r="Q29" s="97"/>
      <c r="R29" s="96">
        <v>62.167917867401535</v>
      </c>
      <c r="S29" s="95"/>
      <c r="T29" s="113" t="s">
        <v>319</v>
      </c>
      <c r="U29" s="93">
        <f>1/Parameters!$B$9</f>
        <v>0.19047619047619047</v>
      </c>
      <c r="V29" s="84"/>
      <c r="W29" s="91">
        <f t="shared" si="32"/>
        <v>880.07785251128462</v>
      </c>
      <c r="X29" s="130">
        <f t="shared" si="33"/>
        <v>880.07785251128462</v>
      </c>
      <c r="Y29" s="130">
        <f t="shared" ref="Y29:AG29" si="42">X29*(1+X$3)</f>
        <v>882.27804714256274</v>
      </c>
      <c r="Z29" s="130">
        <f t="shared" si="42"/>
        <v>871.2495715532807</v>
      </c>
      <c r="AA29" s="130">
        <f t="shared" si="42"/>
        <v>882.0530662405414</v>
      </c>
      <c r="AB29" s="130">
        <f t="shared" si="42"/>
        <v>967.17118713275363</v>
      </c>
      <c r="AC29" s="130">
        <f t="shared" si="42"/>
        <v>1000.6353102075469</v>
      </c>
      <c r="AD29" s="130">
        <f t="shared" si="42"/>
        <v>1028.0527177072338</v>
      </c>
      <c r="AE29" s="130">
        <f t="shared" si="42"/>
        <v>1049.6418247790857</v>
      </c>
      <c r="AF29" s="130">
        <f t="shared" si="42"/>
        <v>1070.6346612746675</v>
      </c>
      <c r="AG29" s="130">
        <f t="shared" si="42"/>
        <v>1090.9767198388861</v>
      </c>
      <c r="AH29" s="130">
        <f t="shared" si="35"/>
        <v>1111.7052775158247</v>
      </c>
      <c r="AI29" s="130">
        <f t="shared" si="36"/>
        <v>1132.8276777886254</v>
      </c>
      <c r="AJ29" s="130">
        <f t="shared" si="37"/>
        <v>1154.351403666609</v>
      </c>
      <c r="AK29" s="130">
        <f t="shared" si="38"/>
        <v>1176.2840803362744</v>
      </c>
    </row>
    <row r="30" spans="1:37" ht="15.75" x14ac:dyDescent="0.25">
      <c r="A30" s="167" t="s">
        <v>318</v>
      </c>
      <c r="B30" s="97">
        <v>253</v>
      </c>
      <c r="C30" s="87">
        <f>Parameters!$D$17</f>
        <v>0.22</v>
      </c>
      <c r="D30" s="97"/>
      <c r="E30" s="87"/>
      <c r="F30" s="97">
        <v>459</v>
      </c>
      <c r="G30" s="87">
        <f>Parameters!$D$21</f>
        <v>0.22</v>
      </c>
      <c r="H30" s="97">
        <v>150</v>
      </c>
      <c r="I30" s="87">
        <f>Parameters!$D$23</f>
        <v>0.31</v>
      </c>
      <c r="J30" s="97">
        <v>630</v>
      </c>
      <c r="K30" s="87">
        <f>Parameters!$D$25</f>
        <v>0.31</v>
      </c>
      <c r="L30" s="97">
        <v>480</v>
      </c>
      <c r="M30" s="87">
        <f>Parameters!$D$27</f>
        <v>0.31</v>
      </c>
      <c r="N30" s="97">
        <v>302</v>
      </c>
      <c r="O30" s="87">
        <f>Parameters!$D$29</f>
        <v>0.31</v>
      </c>
      <c r="P30" s="96"/>
      <c r="Q30" s="97"/>
      <c r="R30" s="96"/>
      <c r="S30" s="95"/>
      <c r="T30" s="100"/>
      <c r="U30" s="92"/>
      <c r="V30" s="84"/>
      <c r="W30" s="91">
        <f t="shared" si="32"/>
        <v>704.94600000000003</v>
      </c>
      <c r="X30" s="130">
        <f t="shared" si="33"/>
        <v>704.94600000000003</v>
      </c>
      <c r="Y30" s="130">
        <f t="shared" ref="Y30:AG30" si="43">X30*(1+X$3)</f>
        <v>706.70836499999996</v>
      </c>
      <c r="Z30" s="130">
        <f t="shared" si="43"/>
        <v>697.87451043750002</v>
      </c>
      <c r="AA30" s="130">
        <f t="shared" si="43"/>
        <v>706.52815436692504</v>
      </c>
      <c r="AB30" s="130">
        <f t="shared" si="43"/>
        <v>774.70812126333328</v>
      </c>
      <c r="AC30" s="130">
        <f t="shared" si="43"/>
        <v>801.51302225904453</v>
      </c>
      <c r="AD30" s="130">
        <f t="shared" si="43"/>
        <v>823.4744790689424</v>
      </c>
      <c r="AE30" s="130">
        <f t="shared" si="43"/>
        <v>840.76744312939013</v>
      </c>
      <c r="AF30" s="130">
        <f t="shared" si="43"/>
        <v>857.58279199197796</v>
      </c>
      <c r="AG30" s="130">
        <f t="shared" si="43"/>
        <v>873.87686503982547</v>
      </c>
      <c r="AH30" s="130">
        <f t="shared" si="35"/>
        <v>890.48052547558211</v>
      </c>
      <c r="AI30" s="130">
        <f t="shared" si="36"/>
        <v>907.39965545961809</v>
      </c>
      <c r="AJ30" s="130">
        <f t="shared" si="37"/>
        <v>924.64024891335077</v>
      </c>
      <c r="AK30" s="130">
        <f t="shared" si="38"/>
        <v>942.20841364270439</v>
      </c>
    </row>
    <row r="31" spans="1:37" ht="15.75" x14ac:dyDescent="0.25">
      <c r="A31" s="166" t="s">
        <v>317</v>
      </c>
      <c r="B31" s="97">
        <v>253</v>
      </c>
      <c r="C31" s="87">
        <f>Parameters!$D$17</f>
        <v>0.22</v>
      </c>
      <c r="D31" s="97"/>
      <c r="E31" s="87"/>
      <c r="F31" s="97">
        <v>1050</v>
      </c>
      <c r="G31" s="87">
        <f>Parameters!$D$21</f>
        <v>0.22</v>
      </c>
      <c r="H31" s="97"/>
      <c r="I31" s="87"/>
      <c r="J31" s="97">
        <v>10998</v>
      </c>
      <c r="K31" s="87">
        <f>Parameters!$D$25</f>
        <v>0.31</v>
      </c>
      <c r="L31" s="97">
        <v>390</v>
      </c>
      <c r="M31" s="87">
        <f>Parameters!$D$27</f>
        <v>0.31</v>
      </c>
      <c r="N31" s="97">
        <v>410</v>
      </c>
      <c r="O31" s="87">
        <f>Parameters!$D$29</f>
        <v>0.31</v>
      </c>
      <c r="P31" s="96"/>
      <c r="Q31" s="97"/>
      <c r="R31" s="96"/>
      <c r="S31" s="95"/>
      <c r="T31" s="100"/>
      <c r="U31" s="92"/>
      <c r="V31" s="84"/>
      <c r="W31" s="91">
        <f t="shared" si="32"/>
        <v>4338.4440000000004</v>
      </c>
      <c r="X31" s="130">
        <f t="shared" si="33"/>
        <v>4338.4440000000004</v>
      </c>
      <c r="Y31" s="130">
        <f t="shared" ref="Y31:AG31" si="44">X31*(1+X$3)</f>
        <v>4349.2901099999999</v>
      </c>
      <c r="Z31" s="130">
        <f t="shared" si="44"/>
        <v>4294.9239836249999</v>
      </c>
      <c r="AA31" s="130">
        <f t="shared" si="44"/>
        <v>4348.1810410219496</v>
      </c>
      <c r="AB31" s="130">
        <f t="shared" si="44"/>
        <v>4767.7805114805678</v>
      </c>
      <c r="AC31" s="130">
        <f t="shared" si="44"/>
        <v>4932.7457171777951</v>
      </c>
      <c r="AD31" s="130">
        <f t="shared" si="44"/>
        <v>5067.9029498284672</v>
      </c>
      <c r="AE31" s="130">
        <f t="shared" si="44"/>
        <v>5174.3289117748645</v>
      </c>
      <c r="AF31" s="130">
        <f t="shared" si="44"/>
        <v>5277.8154900103618</v>
      </c>
      <c r="AG31" s="130">
        <f t="shared" si="44"/>
        <v>5378.0939843205579</v>
      </c>
      <c r="AH31" s="130">
        <f t="shared" si="35"/>
        <v>5480.2777700226479</v>
      </c>
      <c r="AI31" s="130">
        <f t="shared" si="36"/>
        <v>5584.4030476530779</v>
      </c>
      <c r="AJ31" s="130">
        <f t="shared" si="37"/>
        <v>5690.5067055584859</v>
      </c>
      <c r="AK31" s="130">
        <f t="shared" si="38"/>
        <v>5798.6263329640969</v>
      </c>
    </row>
    <row r="32" spans="1:37" ht="15.75" x14ac:dyDescent="0.25">
      <c r="A32" s="166" t="s">
        <v>316</v>
      </c>
      <c r="B32" s="97">
        <v>253</v>
      </c>
      <c r="C32" s="87">
        <f>Parameters!$D$17</f>
        <v>0.22</v>
      </c>
      <c r="D32" s="97"/>
      <c r="E32" s="87"/>
      <c r="F32" s="97">
        <v>420</v>
      </c>
      <c r="G32" s="87">
        <f>Parameters!$D$21</f>
        <v>0.22</v>
      </c>
      <c r="H32" s="97"/>
      <c r="I32" s="87"/>
      <c r="J32" s="97">
        <v>1260</v>
      </c>
      <c r="K32" s="87">
        <f>Parameters!$D$25</f>
        <v>0.31</v>
      </c>
      <c r="L32" s="97">
        <v>480</v>
      </c>
      <c r="M32" s="87">
        <f>Parameters!$D$27</f>
        <v>0.31</v>
      </c>
      <c r="N32" s="97">
        <v>170</v>
      </c>
      <c r="O32" s="87">
        <f>Parameters!$D$29</f>
        <v>0.31</v>
      </c>
      <c r="P32" s="96"/>
      <c r="Q32" s="97"/>
      <c r="R32" s="96"/>
      <c r="S32" s="95"/>
      <c r="T32" s="100"/>
      <c r="U32" s="92"/>
      <c r="V32" s="84"/>
      <c r="W32" s="91">
        <f t="shared" si="32"/>
        <v>814.17600000000016</v>
      </c>
      <c r="X32" s="130">
        <f t="shared" si="33"/>
        <v>814.17600000000016</v>
      </c>
      <c r="Y32" s="130">
        <f t="shared" ref="Y32:AG32" si="45">X32*(1+X$3)</f>
        <v>816.21144000000015</v>
      </c>
      <c r="Z32" s="130">
        <f t="shared" si="45"/>
        <v>806.00879700000019</v>
      </c>
      <c r="AA32" s="130">
        <f t="shared" si="45"/>
        <v>816.00330608280012</v>
      </c>
      <c r="AB32" s="130">
        <f t="shared" si="45"/>
        <v>894.74762511979031</v>
      </c>
      <c r="AC32" s="130">
        <f t="shared" si="45"/>
        <v>925.705892948935</v>
      </c>
      <c r="AD32" s="130">
        <f t="shared" si="45"/>
        <v>951.07023441573585</v>
      </c>
      <c r="AE32" s="130">
        <f t="shared" si="45"/>
        <v>971.04270933846624</v>
      </c>
      <c r="AF32" s="130">
        <f t="shared" si="45"/>
        <v>990.4635635252356</v>
      </c>
      <c r="AG32" s="130">
        <f t="shared" si="45"/>
        <v>1009.2823712322149</v>
      </c>
      <c r="AH32" s="130">
        <f t="shared" si="35"/>
        <v>1028.4587362856269</v>
      </c>
      <c r="AI32" s="130">
        <f t="shared" si="36"/>
        <v>1047.9994522750537</v>
      </c>
      <c r="AJ32" s="130">
        <f t="shared" si="37"/>
        <v>1067.9114418682796</v>
      </c>
      <c r="AK32" s="130">
        <f t="shared" si="38"/>
        <v>1088.2017592637767</v>
      </c>
    </row>
    <row r="33" spans="1:37" ht="15.75" x14ac:dyDescent="0.25">
      <c r="A33" s="166" t="s">
        <v>315</v>
      </c>
      <c r="B33" s="97">
        <v>253</v>
      </c>
      <c r="C33" s="87">
        <f>Parameters!$D$17</f>
        <v>0.22</v>
      </c>
      <c r="D33" s="97"/>
      <c r="E33" s="87"/>
      <c r="F33" s="97">
        <v>1050</v>
      </c>
      <c r="G33" s="87">
        <f>Parameters!$D$21</f>
        <v>0.22</v>
      </c>
      <c r="H33" s="97"/>
      <c r="I33" s="87"/>
      <c r="J33" s="97">
        <v>10398</v>
      </c>
      <c r="K33" s="87">
        <f>Parameters!$D$25</f>
        <v>0.31</v>
      </c>
      <c r="L33" s="97">
        <v>390</v>
      </c>
      <c r="M33" s="87">
        <f>Parameters!$D$27</f>
        <v>0.31</v>
      </c>
      <c r="N33" s="97">
        <v>410</v>
      </c>
      <c r="O33" s="87">
        <f>Parameters!$D$29</f>
        <v>0.31</v>
      </c>
      <c r="P33" s="96"/>
      <c r="Q33" s="97"/>
      <c r="R33" s="96"/>
      <c r="S33" s="95"/>
      <c r="T33" s="100"/>
      <c r="U33" s="92"/>
      <c r="V33" s="84"/>
      <c r="W33" s="91">
        <f t="shared" si="32"/>
        <v>4133.8440000000001</v>
      </c>
      <c r="X33" s="130">
        <f t="shared" si="33"/>
        <v>4133.8440000000001</v>
      </c>
      <c r="Y33" s="130">
        <f t="shared" ref="Y33:AG33" si="46">X33*(1+X$3)</f>
        <v>4144.1786099999999</v>
      </c>
      <c r="Z33" s="130">
        <f t="shared" si="46"/>
        <v>4092.3763773750002</v>
      </c>
      <c r="AA33" s="130">
        <f t="shared" si="46"/>
        <v>4143.1218444544502</v>
      </c>
      <c r="AB33" s="130">
        <f t="shared" si="46"/>
        <v>4542.9331024443045</v>
      </c>
      <c r="AC33" s="130">
        <f t="shared" si="46"/>
        <v>4700.1185877888774</v>
      </c>
      <c r="AD33" s="130">
        <f t="shared" si="46"/>
        <v>4828.9018370942931</v>
      </c>
      <c r="AE33" s="130">
        <f t="shared" si="46"/>
        <v>4930.308775673273</v>
      </c>
      <c r="AF33" s="130">
        <f t="shared" si="46"/>
        <v>5028.9149511867381</v>
      </c>
      <c r="AG33" s="130">
        <f t="shared" si="46"/>
        <v>5124.4643352592857</v>
      </c>
      <c r="AH33" s="130">
        <f t="shared" si="35"/>
        <v>5221.8291576292113</v>
      </c>
      <c r="AI33" s="130">
        <f t="shared" si="36"/>
        <v>5321.043911624166</v>
      </c>
      <c r="AJ33" s="130">
        <f t="shared" si="37"/>
        <v>5422.1437459450244</v>
      </c>
      <c r="AK33" s="130">
        <f t="shared" si="38"/>
        <v>5525.164477117979</v>
      </c>
    </row>
    <row r="34" spans="1:37" ht="15.75" x14ac:dyDescent="0.25">
      <c r="A34" s="166" t="s">
        <v>314</v>
      </c>
      <c r="B34" s="97">
        <v>253</v>
      </c>
      <c r="C34" s="87">
        <f>Parameters!$D$17</f>
        <v>0.22</v>
      </c>
      <c r="D34" s="97"/>
      <c r="E34" s="87"/>
      <c r="F34" s="97">
        <v>420</v>
      </c>
      <c r="G34" s="87">
        <f>Parameters!$D$21</f>
        <v>0.22</v>
      </c>
      <c r="H34" s="97"/>
      <c r="I34" s="87"/>
      <c r="J34" s="97">
        <v>240</v>
      </c>
      <c r="K34" s="87">
        <f>Parameters!$D$25</f>
        <v>0.31</v>
      </c>
      <c r="L34" s="97">
        <v>180</v>
      </c>
      <c r="M34" s="87">
        <f>Parameters!$D$27</f>
        <v>0.31</v>
      </c>
      <c r="N34" s="97">
        <v>170</v>
      </c>
      <c r="O34" s="87">
        <f>Parameters!$D$29</f>
        <v>0.31</v>
      </c>
      <c r="P34" s="96"/>
      <c r="Q34" s="97"/>
      <c r="R34" s="96"/>
      <c r="S34" s="95"/>
      <c r="T34" s="100"/>
      <c r="U34" s="92"/>
      <c r="V34" s="84"/>
      <c r="W34" s="91">
        <f t="shared" si="32"/>
        <v>364.05599999999998</v>
      </c>
      <c r="X34" s="130">
        <f t="shared" si="33"/>
        <v>364.05599999999998</v>
      </c>
      <c r="Y34" s="130">
        <f t="shared" ref="Y34:AG34" si="47">X34*(1+X$3)</f>
        <v>364.96613999999994</v>
      </c>
      <c r="Z34" s="130">
        <f t="shared" si="47"/>
        <v>360.40406324999998</v>
      </c>
      <c r="AA34" s="130">
        <f t="shared" si="47"/>
        <v>364.87307363429994</v>
      </c>
      <c r="AB34" s="130">
        <f t="shared" si="47"/>
        <v>400.08332524000991</v>
      </c>
      <c r="AC34" s="130">
        <f t="shared" si="47"/>
        <v>413.92620829331423</v>
      </c>
      <c r="AD34" s="130">
        <f t="shared" si="47"/>
        <v>425.26778640055107</v>
      </c>
      <c r="AE34" s="130">
        <f t="shared" si="47"/>
        <v>434.19840991496261</v>
      </c>
      <c r="AF34" s="130">
        <f t="shared" si="47"/>
        <v>442.88237811326189</v>
      </c>
      <c r="AG34" s="130">
        <f t="shared" si="47"/>
        <v>451.29714329741381</v>
      </c>
      <c r="AH34" s="130">
        <f t="shared" si="35"/>
        <v>459.87178902006463</v>
      </c>
      <c r="AI34" s="130">
        <f t="shared" si="36"/>
        <v>468.60935301144582</v>
      </c>
      <c r="AJ34" s="130">
        <f t="shared" si="37"/>
        <v>477.51293071866326</v>
      </c>
      <c r="AK34" s="130">
        <f t="shared" si="38"/>
        <v>486.5856764023178</v>
      </c>
    </row>
    <row r="35" spans="1:37" ht="15.75" x14ac:dyDescent="0.25">
      <c r="A35" s="164" t="s">
        <v>313</v>
      </c>
      <c r="B35" s="89"/>
      <c r="C35" s="90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90"/>
      <c r="Q35" s="89"/>
      <c r="R35" s="89"/>
      <c r="S35" s="90"/>
      <c r="T35" s="89"/>
      <c r="U35" s="89"/>
      <c r="V35" s="89"/>
      <c r="W35" s="88"/>
      <c r="X35" s="140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</row>
    <row r="36" spans="1:37" ht="15.75" x14ac:dyDescent="0.25">
      <c r="A36" s="166" t="s">
        <v>312</v>
      </c>
      <c r="B36" s="97">
        <v>165</v>
      </c>
      <c r="C36" s="87">
        <f>Parameters!$D$17</f>
        <v>0.22</v>
      </c>
      <c r="D36" s="97"/>
      <c r="E36" s="87"/>
      <c r="F36" s="97"/>
      <c r="G36" s="87"/>
      <c r="H36" s="97"/>
      <c r="I36" s="87"/>
      <c r="J36" s="97">
        <v>90</v>
      </c>
      <c r="K36" s="87">
        <f>Parameters!$D$25</f>
        <v>0.31</v>
      </c>
      <c r="L36" s="97"/>
      <c r="M36" s="87"/>
      <c r="N36" s="97">
        <v>60</v>
      </c>
      <c r="O36" s="87">
        <f>Parameters!$D$29</f>
        <v>0.31</v>
      </c>
      <c r="P36" s="96"/>
      <c r="Q36" s="97"/>
      <c r="R36" s="96"/>
      <c r="S36" s="95"/>
      <c r="T36" s="100"/>
      <c r="U36" s="92"/>
      <c r="V36" s="84"/>
      <c r="W36" s="91">
        <f>IF((B36*C36+D36*E36+F36*G36+H36*I36+J36*K36+L36*M36+N36*O36+P36+Q36*R36)=0,"",
                          ((B36*C36+D36*E36+F36*G36+H36*I36+J36*K36+L36*M36+N36*O36)*IF(U36&gt;0,U36,1)+P36+IF(Q36=0,1,Q36)*R36)*(1+Overhead_Common)*IF(V36&gt;0,V36,1))</f>
        <v>91.079999999999984</v>
      </c>
      <c r="X36" s="130">
        <f>W36</f>
        <v>91.079999999999984</v>
      </c>
      <c r="Y36" s="130">
        <f t="shared" ref="Y36:AG36" si="48">X36*(1+X$3)</f>
        <v>91.307699999999983</v>
      </c>
      <c r="Z36" s="130">
        <f t="shared" si="48"/>
        <v>90.166353749999985</v>
      </c>
      <c r="AA36" s="130">
        <f t="shared" si="48"/>
        <v>91.284416536499975</v>
      </c>
      <c r="AB36" s="130">
        <f t="shared" si="48"/>
        <v>100.09336273227223</v>
      </c>
      <c r="AC36" s="130">
        <f t="shared" si="48"/>
        <v>103.55659308280885</v>
      </c>
      <c r="AD36" s="130">
        <f t="shared" si="48"/>
        <v>106.39404373327781</v>
      </c>
      <c r="AE36" s="130">
        <f t="shared" si="48"/>
        <v>108.62831865167664</v>
      </c>
      <c r="AF36" s="130">
        <f t="shared" si="48"/>
        <v>110.80088502471017</v>
      </c>
      <c r="AG36" s="130">
        <f t="shared" si="48"/>
        <v>112.90610184017966</v>
      </c>
      <c r="AH36" s="130">
        <f t="shared" ref="AH36:AH38" si="49">AG36*(1+AG$3)</f>
        <v>115.05131777514306</v>
      </c>
      <c r="AI36" s="130">
        <f t="shared" ref="AI36:AI38" si="50">AH36*(1+AH$3)</f>
        <v>117.23729281287076</v>
      </c>
      <c r="AJ36" s="130">
        <f t="shared" ref="AJ36:AJ38" si="51">AI36*(1+AI$3)</f>
        <v>119.46480137631529</v>
      </c>
      <c r="AK36" s="130">
        <f t="shared" ref="AK36:AK38" si="52">AJ36*(1+AJ$3)</f>
        <v>121.73463260246527</v>
      </c>
    </row>
    <row r="37" spans="1:37" ht="15.75" x14ac:dyDescent="0.25">
      <c r="A37" s="166" t="s">
        <v>311</v>
      </c>
      <c r="B37" s="103">
        <v>25</v>
      </c>
      <c r="C37" s="87">
        <v>0.22</v>
      </c>
      <c r="D37" s="103"/>
      <c r="E37" s="112"/>
      <c r="F37" s="103"/>
      <c r="G37" s="112"/>
      <c r="H37" s="103">
        <v>140</v>
      </c>
      <c r="I37" s="87">
        <v>0.31</v>
      </c>
      <c r="J37" s="103">
        <v>60</v>
      </c>
      <c r="K37" s="112">
        <v>0.31</v>
      </c>
      <c r="L37" s="85">
        <v>130</v>
      </c>
      <c r="M37" s="112">
        <v>0.31</v>
      </c>
      <c r="N37" s="85"/>
      <c r="O37" s="112"/>
      <c r="P37" s="91"/>
      <c r="Q37" s="85"/>
      <c r="R37" s="91"/>
      <c r="S37" s="85"/>
      <c r="T37" s="106"/>
      <c r="U37" s="105"/>
      <c r="V37" s="133"/>
      <c r="W37" s="91">
        <f>IF((B37*C37+D37*E37+F37*G37+H37*I37+J37*K37+L37*M37+N37*O37+P37+Q37*R37)=0,"",
                          ((B37*C37+D37*E37+F37*G37+H37*I37+J37*K37+L37*M37+N37*O37)*IF(U37&gt;0,U37,1)+P37+IF(Q37=0,1,Q37)*R37)*(1+Overhead_Common)*IF(V37&gt;0,V37,1))</f>
        <v>118.58000000000001</v>
      </c>
      <c r="X37" s="130">
        <f>W37</f>
        <v>118.58000000000001</v>
      </c>
      <c r="Y37" s="130">
        <f t="shared" ref="Y37:AG37" si="53">X37*(1+X$3)</f>
        <v>118.87645000000001</v>
      </c>
      <c r="Z37" s="130">
        <f t="shared" si="53"/>
        <v>117.39049437500002</v>
      </c>
      <c r="AA37" s="130">
        <f t="shared" si="53"/>
        <v>118.84613650525002</v>
      </c>
      <c r="AB37" s="130">
        <f t="shared" si="53"/>
        <v>130.31478867800664</v>
      </c>
      <c r="AC37" s="130">
        <f t="shared" si="53"/>
        <v>134.82368036626565</v>
      </c>
      <c r="AD37" s="130">
        <f t="shared" si="53"/>
        <v>138.51784920830133</v>
      </c>
      <c r="AE37" s="130">
        <f t="shared" si="53"/>
        <v>141.42672404167564</v>
      </c>
      <c r="AF37" s="130">
        <f t="shared" si="53"/>
        <v>144.25525852250917</v>
      </c>
      <c r="AG37" s="130">
        <f t="shared" si="53"/>
        <v>146.99610843443682</v>
      </c>
      <c r="AH37" s="130">
        <f t="shared" si="49"/>
        <v>149.78903449469109</v>
      </c>
      <c r="AI37" s="130">
        <f t="shared" si="50"/>
        <v>152.6350261500902</v>
      </c>
      <c r="AJ37" s="130">
        <f t="shared" si="51"/>
        <v>155.53509164694191</v>
      </c>
      <c r="AK37" s="130">
        <f t="shared" si="52"/>
        <v>158.4902583882338</v>
      </c>
    </row>
    <row r="38" spans="1:37" ht="15.75" x14ac:dyDescent="0.25">
      <c r="A38" s="166" t="s">
        <v>310</v>
      </c>
      <c r="B38" s="103">
        <v>25</v>
      </c>
      <c r="C38" s="87">
        <v>0.22</v>
      </c>
      <c r="D38" s="103"/>
      <c r="E38" s="112"/>
      <c r="F38" s="103"/>
      <c r="G38" s="112"/>
      <c r="H38" s="103"/>
      <c r="I38" s="112"/>
      <c r="J38" s="103">
        <v>60</v>
      </c>
      <c r="K38" s="87">
        <v>0.31</v>
      </c>
      <c r="L38" s="85"/>
      <c r="M38" s="112"/>
      <c r="N38" s="85"/>
      <c r="O38" s="112"/>
      <c r="P38" s="91"/>
      <c r="Q38" s="85"/>
      <c r="R38" s="91"/>
      <c r="S38" s="85"/>
      <c r="T38" s="106"/>
      <c r="U38" s="105"/>
      <c r="V38" s="133"/>
      <c r="W38" s="91">
        <f>IF((B38*C38+D38*E38+F38*G38+H38*I38+J38*K38+L38*M38+N38*O38+P38+Q38*R38)=0,"",
                          ((B38*C38+D38*E38+F38*G38+H38*I38+J38*K38+L38*M38+N38*O38)*IF(U38&gt;0,U38,1)+P38+IF(Q38=0,1,Q38)*R38)*(1+Overhead_Common)*IF(V38&gt;0,V38,1))</f>
        <v>26.510000000000005</v>
      </c>
      <c r="X38" s="130">
        <f>W38</f>
        <v>26.510000000000005</v>
      </c>
      <c r="Y38" s="130">
        <f t="shared" ref="Y38:AG38" si="54">X38*(1+X$3)</f>
        <v>26.576275000000003</v>
      </c>
      <c r="Z38" s="130">
        <f t="shared" si="54"/>
        <v>26.244071562500004</v>
      </c>
      <c r="AA38" s="130">
        <f t="shared" si="54"/>
        <v>26.569498049875001</v>
      </c>
      <c r="AB38" s="130">
        <f t="shared" si="54"/>
        <v>29.133454611687938</v>
      </c>
      <c r="AC38" s="130">
        <f t="shared" si="54"/>
        <v>30.14147214125234</v>
      </c>
      <c r="AD38" s="130">
        <f t="shared" si="54"/>
        <v>30.967348477922656</v>
      </c>
      <c r="AE38" s="130">
        <f t="shared" si="54"/>
        <v>31.617662795959028</v>
      </c>
      <c r="AF38" s="130">
        <f t="shared" si="54"/>
        <v>32.250016051878205</v>
      </c>
      <c r="AG38" s="130">
        <f t="shared" si="54"/>
        <v>32.862766356863887</v>
      </c>
      <c r="AH38" s="130">
        <f t="shared" si="49"/>
        <v>33.487158917644294</v>
      </c>
      <c r="AI38" s="130">
        <f t="shared" si="50"/>
        <v>34.123414937079531</v>
      </c>
      <c r="AJ38" s="130">
        <f t="shared" si="51"/>
        <v>34.771759820884036</v>
      </c>
      <c r="AK38" s="130">
        <f t="shared" si="52"/>
        <v>35.432423257480828</v>
      </c>
    </row>
    <row r="39" spans="1:37" ht="45" x14ac:dyDescent="0.25">
      <c r="A39" s="166" t="s">
        <v>309</v>
      </c>
      <c r="B39" s="97"/>
      <c r="C39" s="87"/>
      <c r="D39" s="97"/>
      <c r="E39" s="87"/>
      <c r="F39" s="97"/>
      <c r="G39" s="87"/>
      <c r="H39" s="97"/>
      <c r="I39" s="87"/>
      <c r="J39" s="97"/>
      <c r="K39" s="87"/>
      <c r="L39" s="111"/>
      <c r="M39" s="87"/>
      <c r="N39" s="111"/>
      <c r="O39" s="87"/>
      <c r="P39" s="110"/>
      <c r="Q39" s="111"/>
      <c r="R39" s="110"/>
      <c r="S39" s="103" t="s">
        <v>308</v>
      </c>
      <c r="T39" s="109"/>
      <c r="U39" s="108"/>
      <c r="V39" s="109"/>
      <c r="W39" s="91" t="str">
        <f>IF((B39*C39+D39*E39+F39*G39+H39*I39+J39*K39+L39*M39+N39*O39+P39+Q39*R39)=0,"",
                          ((B39*C39+D39*E39+F39*G39+H39*I39+J39*K39+L39*M39+N39*O39)*IF(U39&gt;0,U39,1)+P39+IF(Q39=0,1,Q39)*R39)*(1+Overhead_Common)*IF(V39&gt;0,V39,1))</f>
        <v/>
      </c>
      <c r="X39" s="130" t="str">
        <f>W39</f>
        <v/>
      </c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</row>
    <row r="40" spans="1:37" ht="30" x14ac:dyDescent="0.25">
      <c r="A40" s="166" t="s">
        <v>307</v>
      </c>
      <c r="B40" s="97"/>
      <c r="C40" s="87"/>
      <c r="D40" s="97"/>
      <c r="E40" s="87"/>
      <c r="F40" s="97"/>
      <c r="G40" s="87"/>
      <c r="H40" s="97"/>
      <c r="I40" s="87"/>
      <c r="J40" s="97"/>
      <c r="K40" s="87"/>
      <c r="L40" s="111"/>
      <c r="M40" s="87"/>
      <c r="N40" s="111"/>
      <c r="O40" s="87"/>
      <c r="P40" s="110"/>
      <c r="Q40" s="111"/>
      <c r="R40" s="110"/>
      <c r="S40" s="103" t="s">
        <v>306</v>
      </c>
      <c r="T40" s="109"/>
      <c r="U40" s="108"/>
      <c r="V40" s="109"/>
      <c r="W40" s="91" t="str">
        <f>IF((B40*C40+D40*E40+F40*G40+H40*I40+J40*K40+L40*M40+N40*O40+P40+Q40*R40)=0,"",
                          ((B40*C40+D40*E40+F40*G40+H40*I40+J40*K40+L40*M40+N40*O40)*IF(U40&gt;0,U40,1)+P40+IF(Q40=0,1,Q40)*R40)*(1+Overhead_Common)*IF(V40&gt;0,V40,1))</f>
        <v/>
      </c>
      <c r="X40" s="130" t="str">
        <f>W40</f>
        <v/>
      </c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</row>
    <row r="41" spans="1:37" customFormat="1" ht="15.75" x14ac:dyDescent="0.25">
      <c r="A41" s="55" t="s">
        <v>49</v>
      </c>
      <c r="B41" s="89"/>
      <c r="C41" s="90"/>
      <c r="D41" s="89"/>
      <c r="E41" s="90"/>
      <c r="F41" s="89"/>
      <c r="G41" s="90"/>
      <c r="H41" s="89"/>
      <c r="I41" s="90"/>
      <c r="J41" s="89"/>
      <c r="K41" s="90"/>
      <c r="L41" s="89"/>
      <c r="M41" s="90"/>
      <c r="N41" s="89"/>
      <c r="O41" s="90"/>
      <c r="P41" s="90"/>
      <c r="Q41" s="89"/>
      <c r="R41" s="89"/>
      <c r="S41" s="89"/>
      <c r="T41" s="89"/>
      <c r="U41" s="89"/>
      <c r="V41" s="89"/>
      <c r="W41" s="88"/>
      <c r="X41" s="140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</row>
    <row r="42" spans="1:37" customFormat="1" ht="30" x14ac:dyDescent="0.25">
      <c r="A42" s="58" t="s">
        <v>42</v>
      </c>
      <c r="B42" s="52">
        <v>12</v>
      </c>
      <c r="C42" s="53">
        <f>Parameters!$D$17</f>
        <v>0.22</v>
      </c>
      <c r="D42" s="52">
        <v>420</v>
      </c>
      <c r="E42" s="53">
        <f>Parameters!$D$19</f>
        <v>0.26</v>
      </c>
      <c r="F42" s="52">
        <v>550</v>
      </c>
      <c r="G42" s="53">
        <f>Parameters!$D$21</f>
        <v>0.22</v>
      </c>
      <c r="H42" s="52">
        <v>360</v>
      </c>
      <c r="I42" s="11">
        <f>Parameters!$D$23</f>
        <v>0.31</v>
      </c>
      <c r="J42" s="52">
        <v>940</v>
      </c>
      <c r="K42" s="48">
        <f>Parameters!$D$25</f>
        <v>0.31</v>
      </c>
      <c r="L42" s="52">
        <v>120</v>
      </c>
      <c r="M42" s="9">
        <f>Parameters!$D$27</f>
        <v>0.31</v>
      </c>
      <c r="N42" s="52">
        <v>450</v>
      </c>
      <c r="O42" s="9">
        <f>Parameters!$D$29</f>
        <v>0.31</v>
      </c>
      <c r="P42" s="52">
        <v>486</v>
      </c>
      <c r="Q42" s="52">
        <v>120</v>
      </c>
      <c r="R42" s="48">
        <f>Parameters!$D$32</f>
        <v>0.31</v>
      </c>
      <c r="S42" s="41"/>
      <c r="T42" s="104" t="s">
        <v>238</v>
      </c>
      <c r="U42" s="101"/>
      <c r="V42" s="132">
        <f>1/Parameters!$B$5</f>
        <v>0.5</v>
      </c>
      <c r="W42" s="91">
        <f t="shared" ref="W42:W49" si="55">IF((B42*C42+D42*E42+F42*G42+H42*I42+J42*K42+L42*M42+N42*O42+P42+Q42*R42)=0,"",
                          ((B42*C42+D42*E42+F42*G42+H42*I42+J42*K42+L42*M42+N42*O42)*IF(U42&gt;0,U42,1)+P42+IF(Q42=0,1,Q42)*R42)*(1+Overhead_Common)*IF(V42&gt;0,V42,1))</f>
        <v>734.65700000000004</v>
      </c>
      <c r="X42" s="139">
        <f t="shared" ref="X42:X49" si="56">W42</f>
        <v>734.65700000000004</v>
      </c>
      <c r="Y42" s="139">
        <f>X42*(1+X$3)</f>
        <v>736.49364249999996</v>
      </c>
      <c r="Z42" s="139">
        <f t="shared" ref="Z42:Z49" si="57">Y42*(1+$Y$3)</f>
        <v>727.28747196874997</v>
      </c>
      <c r="AA42" s="139">
        <f t="shared" ref="AA42:AA49" si="58">Z42*(1+$Z$3)</f>
        <v>736.30583662116248</v>
      </c>
      <c r="AB42" s="139">
        <f t="shared" ref="AB42:AB49" si="59">AA42*(1+$AA$3)</f>
        <v>807.35934985510471</v>
      </c>
      <c r="AC42" s="139">
        <f t="shared" ref="AC42:AC49" si="60">AB42*(1+$AB$3)</f>
        <v>835.29398336009126</v>
      </c>
      <c r="AD42" s="139">
        <f t="shared" ref="AD42:AD49" si="61">AC42*(1+$AC$3)</f>
        <v>858.18103850415787</v>
      </c>
      <c r="AE42" s="139">
        <f t="shared" ref="AE42:AE49" si="62">AD42*(1+$AD$3)</f>
        <v>876.20284031274514</v>
      </c>
      <c r="AF42" s="139">
        <f t="shared" ref="AF42:AF49" si="63">AE42*(1+$AE$3)</f>
        <v>893.726897119</v>
      </c>
      <c r="AG42" s="139">
        <f t="shared" ref="AG42:AG49" si="64">AF42*(1+$AF$3)</f>
        <v>910.70770816426091</v>
      </c>
      <c r="AH42" s="139">
        <f t="shared" ref="AH42:AH49" si="65">AG42*(1+$AF$3)</f>
        <v>928.01115461938173</v>
      </c>
      <c r="AI42" s="139">
        <f t="shared" ref="AI42:AI49" si="66">AH42*(1+$AF$3)</f>
        <v>945.64336655714988</v>
      </c>
      <c r="AJ42" s="139">
        <f t="shared" ref="AJ42:AJ49" si="67">AI42*(1+$AF$3)</f>
        <v>963.61059052173562</v>
      </c>
      <c r="AK42" s="139">
        <f t="shared" ref="AK42:AK49" si="68">AJ42*(1+$AF$3)</f>
        <v>981.91919174164855</v>
      </c>
    </row>
    <row r="43" spans="1:37" customFormat="1" ht="15.75" x14ac:dyDescent="0.25">
      <c r="A43" s="58" t="s">
        <v>43</v>
      </c>
      <c r="B43" s="52">
        <v>10</v>
      </c>
      <c r="C43" s="53">
        <f>Parameters!$D$17</f>
        <v>0.22</v>
      </c>
      <c r="D43" s="52">
        <v>270</v>
      </c>
      <c r="E43" s="53">
        <f>Parameters!$D$19</f>
        <v>0.26</v>
      </c>
      <c r="F43" s="52">
        <v>120</v>
      </c>
      <c r="G43" s="53">
        <f>Parameters!$D$21</f>
        <v>0.22</v>
      </c>
      <c r="H43" s="52">
        <v>120</v>
      </c>
      <c r="I43" s="11">
        <f>Parameters!$D$23</f>
        <v>0.31</v>
      </c>
      <c r="J43" s="52">
        <v>465</v>
      </c>
      <c r="K43" s="48">
        <f>Parameters!$D$25</f>
        <v>0.31</v>
      </c>
      <c r="L43" s="52">
        <v>60</v>
      </c>
      <c r="M43" s="9">
        <f>Parameters!$D$27</f>
        <v>0.31</v>
      </c>
      <c r="N43" s="52">
        <v>690</v>
      </c>
      <c r="O43" s="9">
        <f>Parameters!$D$29</f>
        <v>0.31</v>
      </c>
      <c r="P43" s="52"/>
      <c r="Q43" s="52">
        <v>120</v>
      </c>
      <c r="R43" s="48">
        <f>Parameters!$D$32</f>
        <v>0.31</v>
      </c>
      <c r="S43" s="41"/>
      <c r="T43" s="41"/>
      <c r="U43" s="41"/>
      <c r="V43" s="134"/>
      <c r="W43" s="91">
        <f t="shared" si="55"/>
        <v>604.83500000000004</v>
      </c>
      <c r="X43" s="139">
        <f t="shared" si="56"/>
        <v>604.83500000000004</v>
      </c>
      <c r="Y43" s="139">
        <f>X43*(1+X$3)</f>
        <v>606.34708750000004</v>
      </c>
      <c r="Z43" s="139">
        <f t="shared" si="57"/>
        <v>598.76774890625006</v>
      </c>
      <c r="AA43" s="139">
        <f t="shared" si="58"/>
        <v>606.19246899268751</v>
      </c>
      <c r="AB43" s="139">
        <f t="shared" si="59"/>
        <v>664.69004225048184</v>
      </c>
      <c r="AC43" s="139">
        <f t="shared" si="60"/>
        <v>687.68831771234852</v>
      </c>
      <c r="AD43" s="139">
        <f t="shared" si="61"/>
        <v>706.53097761766696</v>
      </c>
      <c r="AE43" s="139">
        <f t="shared" si="62"/>
        <v>721.36812814763789</v>
      </c>
      <c r="AF43" s="139">
        <f t="shared" si="63"/>
        <v>735.79549071059068</v>
      </c>
      <c r="AG43" s="139">
        <f t="shared" si="64"/>
        <v>749.77560503409188</v>
      </c>
      <c r="AH43" s="139">
        <f t="shared" si="65"/>
        <v>764.02134152973952</v>
      </c>
      <c r="AI43" s="139">
        <f t="shared" si="66"/>
        <v>778.53774701880445</v>
      </c>
      <c r="AJ43" s="139">
        <f t="shared" si="67"/>
        <v>793.32996421216171</v>
      </c>
      <c r="AK43" s="139">
        <f t="shared" si="68"/>
        <v>808.40323353219276</v>
      </c>
    </row>
    <row r="44" spans="1:37" customFormat="1" ht="15.75" x14ac:dyDescent="0.25">
      <c r="A44" s="58" t="s">
        <v>44</v>
      </c>
      <c r="B44" s="52">
        <v>10</v>
      </c>
      <c r="C44" s="53">
        <f>Parameters!$D$17</f>
        <v>0.22</v>
      </c>
      <c r="D44" s="52">
        <v>112.5</v>
      </c>
      <c r="E44" s="53">
        <f>Parameters!$D$19</f>
        <v>0.26</v>
      </c>
      <c r="F44" s="52">
        <v>240</v>
      </c>
      <c r="G44" s="53">
        <f>Parameters!$D$21</f>
        <v>0.22</v>
      </c>
      <c r="H44" s="52">
        <v>120</v>
      </c>
      <c r="I44" s="11">
        <f>Parameters!$D$23</f>
        <v>0.31</v>
      </c>
      <c r="J44" s="52">
        <v>105</v>
      </c>
      <c r="K44" s="48">
        <f>Parameters!$D$25</f>
        <v>0.31</v>
      </c>
      <c r="L44" s="52">
        <v>60</v>
      </c>
      <c r="M44" s="9">
        <f>Parameters!$D$27</f>
        <v>0.31</v>
      </c>
      <c r="N44" s="52">
        <v>160</v>
      </c>
      <c r="O44" s="9">
        <f>Parameters!$D$29</f>
        <v>0.31</v>
      </c>
      <c r="P44" s="52"/>
      <c r="Q44" s="52"/>
      <c r="R44" s="53"/>
      <c r="S44" s="41"/>
      <c r="T44" s="41"/>
      <c r="U44" s="41"/>
      <c r="V44" s="134"/>
      <c r="W44" s="91">
        <f t="shared" si="55"/>
        <v>244.42000000000002</v>
      </c>
      <c r="X44" s="139">
        <f t="shared" si="56"/>
        <v>244.42000000000002</v>
      </c>
      <c r="Y44" s="139">
        <f>X44*(1+X$3)</f>
        <v>245.03104999999999</v>
      </c>
      <c r="Z44" s="139">
        <f t="shared" si="57"/>
        <v>241.96816187499999</v>
      </c>
      <c r="AA44" s="139">
        <f t="shared" si="58"/>
        <v>244.96856708224999</v>
      </c>
      <c r="AB44" s="139">
        <f t="shared" si="59"/>
        <v>268.60803380568711</v>
      </c>
      <c r="AC44" s="139">
        <f t="shared" si="60"/>
        <v>277.90187177536387</v>
      </c>
      <c r="AD44" s="139">
        <f t="shared" si="61"/>
        <v>285.51638306200886</v>
      </c>
      <c r="AE44" s="139">
        <f t="shared" si="62"/>
        <v>291.512227106311</v>
      </c>
      <c r="AF44" s="139">
        <f t="shared" si="63"/>
        <v>297.34247164843725</v>
      </c>
      <c r="AG44" s="139">
        <f t="shared" si="64"/>
        <v>302.99197860975755</v>
      </c>
      <c r="AH44" s="139">
        <f t="shared" si="65"/>
        <v>308.7488262033429</v>
      </c>
      <c r="AI44" s="139">
        <f t="shared" si="66"/>
        <v>314.61505390120641</v>
      </c>
      <c r="AJ44" s="139">
        <f t="shared" si="67"/>
        <v>320.59273992532928</v>
      </c>
      <c r="AK44" s="139">
        <f t="shared" si="68"/>
        <v>326.68400198391049</v>
      </c>
    </row>
    <row r="45" spans="1:37" customFormat="1" ht="15.75" x14ac:dyDescent="0.25">
      <c r="A45" s="58" t="s">
        <v>45</v>
      </c>
      <c r="B45" s="52"/>
      <c r="C45" s="53"/>
      <c r="D45" s="52"/>
      <c r="E45" s="53"/>
      <c r="F45" s="52">
        <v>240</v>
      </c>
      <c r="G45" s="53">
        <f>Parameters!$D$21</f>
        <v>0.22</v>
      </c>
      <c r="H45" s="52"/>
      <c r="I45" s="53"/>
      <c r="J45" s="52"/>
      <c r="K45" s="53"/>
      <c r="L45" s="52"/>
      <c r="M45" s="53"/>
      <c r="N45" s="52">
        <v>1200</v>
      </c>
      <c r="O45" s="9">
        <f>Parameters!$D$29</f>
        <v>0.31</v>
      </c>
      <c r="P45" s="52"/>
      <c r="Q45" s="52"/>
      <c r="R45" s="53"/>
      <c r="S45" s="41"/>
      <c r="T45" s="41"/>
      <c r="U45" s="41"/>
      <c r="V45" s="134"/>
      <c r="W45" s="91">
        <f t="shared" si="55"/>
        <v>467.28000000000003</v>
      </c>
      <c r="X45" s="139">
        <f t="shared" si="56"/>
        <v>467.28000000000003</v>
      </c>
      <c r="Y45" s="139">
        <f>X45*(1+X$3)</f>
        <v>468.44819999999999</v>
      </c>
      <c r="Z45" s="139">
        <f t="shared" si="57"/>
        <v>462.59259750000001</v>
      </c>
      <c r="AA45" s="139">
        <f t="shared" si="58"/>
        <v>468.32874570899997</v>
      </c>
      <c r="AB45" s="139">
        <f t="shared" si="59"/>
        <v>513.52246966991845</v>
      </c>
      <c r="AC45" s="139">
        <f t="shared" si="60"/>
        <v>531.29034712049759</v>
      </c>
      <c r="AD45" s="139">
        <f t="shared" si="61"/>
        <v>545.8477026315993</v>
      </c>
      <c r="AE45" s="139">
        <f t="shared" si="62"/>
        <v>557.31050438686282</v>
      </c>
      <c r="AF45" s="139">
        <f t="shared" si="63"/>
        <v>568.45671447460006</v>
      </c>
      <c r="AG45" s="139">
        <f t="shared" si="64"/>
        <v>579.25739204961747</v>
      </c>
      <c r="AH45" s="139">
        <f t="shared" si="65"/>
        <v>590.2632824985601</v>
      </c>
      <c r="AI45" s="139">
        <f t="shared" si="66"/>
        <v>601.47828486603271</v>
      </c>
      <c r="AJ45" s="139">
        <f t="shared" si="67"/>
        <v>612.90637227848731</v>
      </c>
      <c r="AK45" s="139">
        <f t="shared" si="68"/>
        <v>624.55159335177848</v>
      </c>
    </row>
    <row r="46" spans="1:37" customFormat="1" ht="15.75" x14ac:dyDescent="0.25">
      <c r="A46" s="60" t="s">
        <v>50</v>
      </c>
      <c r="B46" s="52">
        <v>5</v>
      </c>
      <c r="C46" s="48">
        <f>Parameters!$D$17</f>
        <v>0.22</v>
      </c>
      <c r="D46" s="52">
        <v>12.5</v>
      </c>
      <c r="E46" s="53">
        <f>Parameters!$D$19</f>
        <v>0.26</v>
      </c>
      <c r="F46" s="52"/>
      <c r="G46" s="53"/>
      <c r="H46" s="52">
        <v>50</v>
      </c>
      <c r="I46" s="11">
        <f>Parameters!$D$23</f>
        <v>0.31</v>
      </c>
      <c r="J46" s="52">
        <v>210</v>
      </c>
      <c r="K46" s="48">
        <f>Parameters!$D$25</f>
        <v>0.31</v>
      </c>
      <c r="L46" s="52">
        <v>60</v>
      </c>
      <c r="M46" s="9">
        <f>Parameters!$D$27</f>
        <v>0.31</v>
      </c>
      <c r="N46" s="52"/>
      <c r="O46" s="53"/>
      <c r="P46" s="53"/>
      <c r="Q46" s="52"/>
      <c r="R46" s="53"/>
      <c r="S46" s="41"/>
      <c r="T46" s="41"/>
      <c r="U46" s="41"/>
      <c r="V46" s="134"/>
      <c r="W46" s="91">
        <f t="shared" si="55"/>
        <v>113.90499999999999</v>
      </c>
      <c r="X46" s="139">
        <f t="shared" si="56"/>
        <v>113.90499999999999</v>
      </c>
      <c r="Y46" s="139">
        <f>X46*(1+X$3)</f>
        <v>114.18976249999999</v>
      </c>
      <c r="Z46" s="139">
        <f t="shared" si="57"/>
        <v>112.76239046874998</v>
      </c>
      <c r="AA46" s="139">
        <f t="shared" si="58"/>
        <v>114.16064411056249</v>
      </c>
      <c r="AB46" s="139">
        <f t="shared" si="59"/>
        <v>125.17714626723178</v>
      </c>
      <c r="AC46" s="139">
        <f t="shared" si="60"/>
        <v>129.508275528078</v>
      </c>
      <c r="AD46" s="139">
        <f t="shared" si="61"/>
        <v>133.05680227754735</v>
      </c>
      <c r="AE46" s="139">
        <f t="shared" si="62"/>
        <v>135.85099512537582</v>
      </c>
      <c r="AF46" s="139">
        <f t="shared" si="63"/>
        <v>138.56801502788335</v>
      </c>
      <c r="AG46" s="139">
        <f t="shared" si="64"/>
        <v>141.20080731341312</v>
      </c>
      <c r="AH46" s="139">
        <f t="shared" si="65"/>
        <v>143.88362265236796</v>
      </c>
      <c r="AI46" s="139">
        <f t="shared" si="66"/>
        <v>146.61741148276295</v>
      </c>
      <c r="AJ46" s="139">
        <f t="shared" si="67"/>
        <v>149.40314230093543</v>
      </c>
      <c r="AK46" s="139">
        <f t="shared" si="68"/>
        <v>152.24180200465318</v>
      </c>
    </row>
    <row r="47" spans="1:37" customFormat="1" ht="15.75" x14ac:dyDescent="0.25">
      <c r="A47" s="60" t="s">
        <v>51</v>
      </c>
      <c r="B47" s="52">
        <v>7.5</v>
      </c>
      <c r="C47" s="53">
        <f>Parameters!$D$17</f>
        <v>0.22</v>
      </c>
      <c r="D47" s="52">
        <v>22.5</v>
      </c>
      <c r="E47" s="53">
        <f>Parameters!$D$19</f>
        <v>0.26</v>
      </c>
      <c r="F47" s="52"/>
      <c r="G47" s="53"/>
      <c r="H47" s="52"/>
      <c r="I47" s="53"/>
      <c r="J47" s="52"/>
      <c r="K47" s="53"/>
      <c r="L47" s="52">
        <v>60</v>
      </c>
      <c r="M47" s="9">
        <f>Parameters!$D$27</f>
        <v>0.31</v>
      </c>
      <c r="N47" s="52"/>
      <c r="O47" s="53"/>
      <c r="P47" s="53"/>
      <c r="Q47" s="52"/>
      <c r="R47" s="53"/>
      <c r="S47" s="41"/>
      <c r="T47" s="41"/>
      <c r="U47" s="41"/>
      <c r="V47" s="134"/>
      <c r="W47" s="91">
        <f t="shared" si="55"/>
        <v>28.710000000000004</v>
      </c>
      <c r="X47" s="139">
        <f t="shared" si="56"/>
        <v>28.710000000000004</v>
      </c>
      <c r="Y47" s="139">
        <f>X47*(1+X$3)</f>
        <v>28.781775000000003</v>
      </c>
      <c r="Z47" s="139">
        <f t="shared" si="57"/>
        <v>28.422002812500004</v>
      </c>
      <c r="AA47" s="139">
        <f t="shared" si="58"/>
        <v>28.774435647375004</v>
      </c>
      <c r="AB47" s="139">
        <f t="shared" si="59"/>
        <v>31.551168687346692</v>
      </c>
      <c r="AC47" s="139">
        <f t="shared" si="60"/>
        <v>32.642839123928887</v>
      </c>
      <c r="AD47" s="139">
        <f t="shared" si="61"/>
        <v>33.53725291592454</v>
      </c>
      <c r="AE47" s="139">
        <f t="shared" si="62"/>
        <v>34.241535227158955</v>
      </c>
      <c r="AF47" s="139">
        <f t="shared" si="63"/>
        <v>34.926365931702136</v>
      </c>
      <c r="AG47" s="139">
        <f t="shared" si="64"/>
        <v>35.589966884404475</v>
      </c>
      <c r="AH47" s="139">
        <f t="shared" si="65"/>
        <v>36.266176255208158</v>
      </c>
      <c r="AI47" s="139">
        <f t="shared" si="66"/>
        <v>36.955233604057113</v>
      </c>
      <c r="AJ47" s="139">
        <f t="shared" si="67"/>
        <v>37.657383042534192</v>
      </c>
      <c r="AK47" s="139">
        <f t="shared" si="68"/>
        <v>38.372873320342336</v>
      </c>
    </row>
    <row r="48" spans="1:37" customFormat="1" ht="15.75" x14ac:dyDescent="0.25">
      <c r="A48" s="60" t="s">
        <v>52</v>
      </c>
      <c r="B48" s="52">
        <v>7.5</v>
      </c>
      <c r="C48" s="53">
        <f>Parameters!$D$17</f>
        <v>0.22</v>
      </c>
      <c r="D48" s="52">
        <v>10</v>
      </c>
      <c r="E48" s="53">
        <f>Parameters!$D$19</f>
        <v>0.26</v>
      </c>
      <c r="F48" s="52"/>
      <c r="G48" s="53"/>
      <c r="H48" s="52">
        <v>50</v>
      </c>
      <c r="I48" s="11">
        <f>Parameters!$D$23</f>
        <v>0.31</v>
      </c>
      <c r="J48" s="52">
        <v>120</v>
      </c>
      <c r="K48" s="48">
        <f>Parameters!$D$25</f>
        <v>0.31</v>
      </c>
      <c r="L48" s="52">
        <v>45</v>
      </c>
      <c r="M48" s="9">
        <f>Parameters!$D$27</f>
        <v>0.31</v>
      </c>
      <c r="N48" s="52"/>
      <c r="O48" s="53"/>
      <c r="P48" s="53"/>
      <c r="Q48" s="52"/>
      <c r="R48" s="53"/>
      <c r="S48" s="41"/>
      <c r="T48" s="41"/>
      <c r="U48" s="41"/>
      <c r="V48" s="134"/>
      <c r="W48" s="91">
        <f t="shared" si="55"/>
        <v>77.990000000000009</v>
      </c>
      <c r="X48" s="139">
        <f t="shared" si="56"/>
        <v>77.990000000000009</v>
      </c>
      <c r="Y48" s="139">
        <f>X48*(1+X$3)</f>
        <v>78.184975000000009</v>
      </c>
      <c r="Z48" s="139">
        <f t="shared" si="57"/>
        <v>77.207662812500018</v>
      </c>
      <c r="AA48" s="139">
        <f t="shared" si="58"/>
        <v>78.165037831375017</v>
      </c>
      <c r="AB48" s="139">
        <f t="shared" si="59"/>
        <v>85.707963982102711</v>
      </c>
      <c r="AC48" s="139">
        <f t="shared" si="60"/>
        <v>88.673459535883467</v>
      </c>
      <c r="AD48" s="139">
        <f t="shared" si="61"/>
        <v>91.103112327166684</v>
      </c>
      <c r="AE48" s="139">
        <f t="shared" si="62"/>
        <v>93.016277686037171</v>
      </c>
      <c r="AF48" s="139">
        <f t="shared" si="63"/>
        <v>94.876603239757912</v>
      </c>
      <c r="AG48" s="139">
        <f t="shared" si="64"/>
        <v>96.679258701313302</v>
      </c>
      <c r="AH48" s="139">
        <f t="shared" si="65"/>
        <v>98.51616461663825</v>
      </c>
      <c r="AI48" s="139">
        <f t="shared" si="66"/>
        <v>100.38797174435437</v>
      </c>
      <c r="AJ48" s="139">
        <f t="shared" si="67"/>
        <v>102.2953432074971</v>
      </c>
      <c r="AK48" s="139">
        <f t="shared" si="68"/>
        <v>104.23895472843954</v>
      </c>
    </row>
    <row r="49" spans="1:37" customFormat="1" ht="15.75" x14ac:dyDescent="0.25">
      <c r="A49" s="60" t="s">
        <v>53</v>
      </c>
      <c r="B49" s="52">
        <v>7.5</v>
      </c>
      <c r="C49" s="53">
        <f>Parameters!$D$17</f>
        <v>0.22</v>
      </c>
      <c r="D49" s="52">
        <v>22.5</v>
      </c>
      <c r="E49" s="53">
        <f>Parameters!$D$19</f>
        <v>0.26</v>
      </c>
      <c r="F49" s="52"/>
      <c r="G49" s="53"/>
      <c r="H49" s="52"/>
      <c r="I49" s="53"/>
      <c r="J49" s="52"/>
      <c r="K49" s="53"/>
      <c r="L49" s="52">
        <v>45</v>
      </c>
      <c r="M49" s="9">
        <f>Parameters!$D$27</f>
        <v>0.31</v>
      </c>
      <c r="N49" s="52"/>
      <c r="O49" s="53"/>
      <c r="P49" s="53"/>
      <c r="Q49" s="52"/>
      <c r="R49" s="53"/>
      <c r="S49" s="41"/>
      <c r="T49" s="41"/>
      <c r="U49" s="41"/>
      <c r="V49" s="134"/>
      <c r="W49" s="91">
        <f t="shared" si="55"/>
        <v>23.595000000000002</v>
      </c>
      <c r="X49" s="139">
        <f t="shared" si="56"/>
        <v>23.595000000000002</v>
      </c>
      <c r="Y49" s="139">
        <f>X49*(1+X$3)</f>
        <v>23.653987499999999</v>
      </c>
      <c r="Z49" s="139">
        <f t="shared" si="57"/>
        <v>23.35831265625</v>
      </c>
      <c r="AA49" s="139">
        <f t="shared" si="58"/>
        <v>23.647955733187498</v>
      </c>
      <c r="AB49" s="139">
        <f t="shared" si="59"/>
        <v>25.929983461440091</v>
      </c>
      <c r="AC49" s="139">
        <f t="shared" si="60"/>
        <v>26.827160889205917</v>
      </c>
      <c r="AD49" s="139">
        <f t="shared" si="61"/>
        <v>27.562225097570163</v>
      </c>
      <c r="AE49" s="139">
        <f t="shared" si="62"/>
        <v>28.141031824619134</v>
      </c>
      <c r="AF49" s="139">
        <f t="shared" si="63"/>
        <v>28.703852461111516</v>
      </c>
      <c r="AG49" s="139">
        <f t="shared" si="64"/>
        <v>29.249225657872632</v>
      </c>
      <c r="AH49" s="139">
        <f t="shared" si="65"/>
        <v>29.804960945372208</v>
      </c>
      <c r="AI49" s="139">
        <f t="shared" si="66"/>
        <v>30.371255203334279</v>
      </c>
      <c r="AJ49" s="139">
        <f t="shared" si="67"/>
        <v>30.948309052197626</v>
      </c>
      <c r="AK49" s="139">
        <f t="shared" si="68"/>
        <v>31.536326924189378</v>
      </c>
    </row>
    <row r="50" spans="1:37" ht="15.75" x14ac:dyDescent="0.25">
      <c r="A50" s="168" t="s">
        <v>305</v>
      </c>
      <c r="B50" s="89"/>
      <c r="C50" s="90"/>
      <c r="D50" s="89"/>
      <c r="E50" s="90"/>
      <c r="F50" s="89"/>
      <c r="G50" s="90"/>
      <c r="H50" s="89"/>
      <c r="I50" s="90"/>
      <c r="J50" s="89"/>
      <c r="K50" s="90"/>
      <c r="L50" s="89"/>
      <c r="M50" s="90"/>
      <c r="N50" s="89"/>
      <c r="O50" s="90"/>
      <c r="P50" s="90"/>
      <c r="Q50" s="89"/>
      <c r="R50" s="89"/>
      <c r="S50" s="90"/>
      <c r="T50" s="89"/>
      <c r="U50" s="88"/>
      <c r="V50" s="131"/>
      <c r="W50" s="88"/>
      <c r="X50" s="140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</row>
    <row r="51" spans="1:37" ht="15.75" x14ac:dyDescent="0.25">
      <c r="A51" s="169" t="s">
        <v>304</v>
      </c>
      <c r="B51" s="97">
        <v>50</v>
      </c>
      <c r="C51" s="87">
        <f>Parameters!$D$17</f>
        <v>0.22</v>
      </c>
      <c r="D51" s="97"/>
      <c r="E51" s="87"/>
      <c r="F51" s="97">
        <v>1080</v>
      </c>
      <c r="G51" s="87">
        <f>Parameters!$D$21</f>
        <v>0.22</v>
      </c>
      <c r="H51" s="97"/>
      <c r="I51" s="87"/>
      <c r="J51" s="97"/>
      <c r="K51" s="87"/>
      <c r="L51" s="97"/>
      <c r="M51" s="87"/>
      <c r="N51" s="97">
        <v>50</v>
      </c>
      <c r="O51" s="87">
        <f>Parameters!$D$29</f>
        <v>0.31</v>
      </c>
      <c r="P51" s="96"/>
      <c r="Q51" s="97"/>
      <c r="R51" s="96"/>
      <c r="S51" s="95"/>
      <c r="T51" s="100"/>
      <c r="U51" s="92"/>
      <c r="V51" s="84"/>
      <c r="W51" s="91">
        <f>IF((B51*C51+D51*E51+F51*G51+H51*I51+J51*K51+L51*M51+N51*O51+P51+Q51*R51)=0,"",
                          ((B51*C51+D51*E51+F51*G51+H51*I51+J51*K51+L51*M51+N51*O51)*IF(U51&gt;0,U51,1)+P51+IF(Q51=0,1,Q51)*R51)*(1+Overhead_Common)*IF(V51&gt;0,V51,1))</f>
        <v>290.51000000000005</v>
      </c>
      <c r="X51" s="130">
        <f>W51</f>
        <v>290.51000000000005</v>
      </c>
      <c r="Y51" s="130">
        <f t="shared" ref="Y51:AG51" si="69">X51*(1+X$3)</f>
        <v>291.23627500000003</v>
      </c>
      <c r="Z51" s="130">
        <f t="shared" si="69"/>
        <v>287.59582156250002</v>
      </c>
      <c r="AA51" s="130">
        <f t="shared" si="69"/>
        <v>291.16200974987504</v>
      </c>
      <c r="AB51" s="130">
        <f t="shared" si="69"/>
        <v>319.25914369073797</v>
      </c>
      <c r="AC51" s="130">
        <f t="shared" si="69"/>
        <v>330.30551006243752</v>
      </c>
      <c r="AD51" s="130">
        <f t="shared" si="69"/>
        <v>339.35588103814831</v>
      </c>
      <c r="AE51" s="130">
        <f t="shared" si="69"/>
        <v>346.48235453994937</v>
      </c>
      <c r="AF51" s="130">
        <f t="shared" si="69"/>
        <v>353.41200163074836</v>
      </c>
      <c r="AG51" s="130">
        <f t="shared" si="69"/>
        <v>360.12682966173253</v>
      </c>
      <c r="AH51" s="130">
        <f t="shared" ref="AH51:AH55" si="70">AG51*(1+AG$3)</f>
        <v>366.96923942530543</v>
      </c>
      <c r="AI51" s="130">
        <f t="shared" ref="AI51:AI55" si="71">AH51*(1+AH$3)</f>
        <v>373.94165497438621</v>
      </c>
      <c r="AJ51" s="130">
        <f t="shared" ref="AJ51:AJ55" si="72">AI51*(1+AI$3)</f>
        <v>381.04654641889954</v>
      </c>
      <c r="AK51" s="130">
        <f t="shared" ref="AK51:AK55" si="73">AJ51*(1+AJ$3)</f>
        <v>388.28643080085857</v>
      </c>
    </row>
    <row r="52" spans="1:37" ht="15.75" x14ac:dyDescent="0.25">
      <c r="A52" s="169" t="s">
        <v>303</v>
      </c>
      <c r="B52" s="97">
        <v>60</v>
      </c>
      <c r="C52" s="87">
        <f>Parameters!$D$17</f>
        <v>0.22</v>
      </c>
      <c r="D52" s="97"/>
      <c r="E52" s="87"/>
      <c r="F52" s="97"/>
      <c r="G52" s="87"/>
      <c r="H52" s="97"/>
      <c r="I52" s="87"/>
      <c r="J52" s="97">
        <v>460</v>
      </c>
      <c r="K52" s="87">
        <f>Parameters!$D$25</f>
        <v>0.31</v>
      </c>
      <c r="L52" s="97"/>
      <c r="M52" s="87"/>
      <c r="N52" s="97"/>
      <c r="O52" s="87"/>
      <c r="P52" s="96"/>
      <c r="Q52" s="97"/>
      <c r="R52" s="96"/>
      <c r="S52" s="95"/>
      <c r="T52" s="100"/>
      <c r="U52" s="92"/>
      <c r="V52" s="84"/>
      <c r="W52" s="91">
        <f>IF((B52*C52+D52*E52+F52*G52+H52*I52+J52*K52+L52*M52+N52*O52+P52+Q52*R52)=0,"",
                          ((B52*C52+D52*E52+F52*G52+H52*I52+J52*K52+L52*M52+N52*O52)*IF(U52&gt;0,U52,1)+P52+IF(Q52=0,1,Q52)*R52)*(1+Overhead_Common)*IF(V52&gt;0,V52,1))</f>
        <v>171.38</v>
      </c>
      <c r="X52" s="130">
        <f>W52</f>
        <v>171.38</v>
      </c>
      <c r="Y52" s="130">
        <f t="shared" ref="Y52:AG52" si="74">X52*(1+X$3)</f>
        <v>171.80844999999999</v>
      </c>
      <c r="Z52" s="130">
        <f t="shared" si="74"/>
        <v>169.66084437500001</v>
      </c>
      <c r="AA52" s="130">
        <f t="shared" si="74"/>
        <v>171.76463884525</v>
      </c>
      <c r="AB52" s="130">
        <f t="shared" si="74"/>
        <v>188.33992649381665</v>
      </c>
      <c r="AC52" s="130">
        <f t="shared" si="74"/>
        <v>194.8564879505027</v>
      </c>
      <c r="AD52" s="130">
        <f t="shared" si="74"/>
        <v>200.19555572034648</v>
      </c>
      <c r="AE52" s="130">
        <f t="shared" si="74"/>
        <v>204.39966239047374</v>
      </c>
      <c r="AF52" s="130">
        <f t="shared" si="74"/>
        <v>208.4876556382832</v>
      </c>
      <c r="AG52" s="130">
        <f t="shared" si="74"/>
        <v>212.44892109541055</v>
      </c>
      <c r="AH52" s="130">
        <f t="shared" si="70"/>
        <v>216.48545059622333</v>
      </c>
      <c r="AI52" s="130">
        <f t="shared" si="71"/>
        <v>220.59867415755156</v>
      </c>
      <c r="AJ52" s="130">
        <f t="shared" si="72"/>
        <v>224.79004896654502</v>
      </c>
      <c r="AK52" s="130">
        <f t="shared" si="73"/>
        <v>229.06105989690934</v>
      </c>
    </row>
    <row r="53" spans="1:37" ht="51" x14ac:dyDescent="0.25">
      <c r="A53" s="169" t="s">
        <v>302</v>
      </c>
      <c r="B53" s="97"/>
      <c r="C53" s="87"/>
      <c r="D53" s="97"/>
      <c r="E53" s="87"/>
      <c r="F53" s="97"/>
      <c r="G53" s="87"/>
      <c r="H53" s="97"/>
      <c r="I53" s="87"/>
      <c r="J53" s="97">
        <v>60</v>
      </c>
      <c r="K53" s="87">
        <f>Parameters!$D$25</f>
        <v>0.31</v>
      </c>
      <c r="L53" s="97"/>
      <c r="M53" s="87"/>
      <c r="N53" s="97"/>
      <c r="O53" s="87"/>
      <c r="P53" s="96"/>
      <c r="Q53" s="97"/>
      <c r="R53" s="96"/>
      <c r="S53" s="95"/>
      <c r="T53" s="94" t="s">
        <v>207</v>
      </c>
      <c r="U53" s="93">
        <f>Parameters!$B$7</f>
        <v>1.5</v>
      </c>
      <c r="V53" s="84"/>
      <c r="W53" s="91">
        <f>IF((B53*C53+D53*E53+F53*G53+H53*I53+J53*K53+L53*M53+N53*O53+P53+Q53*R53)=0,"",
                          ((B53*C53+D53*E53+F53*G53+H53*I53+J53*K53+L53*M53+N53*O53)*IF(U53&gt;0,U53,1)+P53+IF(Q53=0,1,Q53)*R53)*(1+Overhead_Common)*IF(V53&gt;0,V53,1))</f>
        <v>30.690000000000005</v>
      </c>
      <c r="X53" s="130">
        <f>W53</f>
        <v>30.690000000000005</v>
      </c>
      <c r="Y53" s="130">
        <f t="shared" ref="Y53:AG53" si="75">X53*(1+X$3)</f>
        <v>30.766725000000005</v>
      </c>
      <c r="Z53" s="130">
        <f t="shared" si="75"/>
        <v>30.382140937500004</v>
      </c>
      <c r="AA53" s="130">
        <f t="shared" si="75"/>
        <v>30.758879485125004</v>
      </c>
      <c r="AB53" s="130">
        <f t="shared" si="75"/>
        <v>33.727111355439568</v>
      </c>
      <c r="AC53" s="130">
        <f t="shared" si="75"/>
        <v>34.894069408337778</v>
      </c>
      <c r="AD53" s="130">
        <f t="shared" si="75"/>
        <v>35.850166910126234</v>
      </c>
      <c r="AE53" s="130">
        <f t="shared" si="75"/>
        <v>36.603020415238881</v>
      </c>
      <c r="AF53" s="130">
        <f t="shared" si="75"/>
        <v>37.335080823543656</v>
      </c>
      <c r="AG53" s="130">
        <f t="shared" si="75"/>
        <v>38.044447359190983</v>
      </c>
      <c r="AH53" s="130">
        <f t="shared" si="70"/>
        <v>38.767291859015607</v>
      </c>
      <c r="AI53" s="130">
        <f t="shared" si="71"/>
        <v>39.503870404336901</v>
      </c>
      <c r="AJ53" s="130">
        <f t="shared" si="72"/>
        <v>40.2544439420193</v>
      </c>
      <c r="AK53" s="130">
        <f t="shared" si="73"/>
        <v>41.019278376917661</v>
      </c>
    </row>
    <row r="54" spans="1:37" ht="15.75" x14ac:dyDescent="0.25">
      <c r="A54" s="169" t="s">
        <v>301</v>
      </c>
      <c r="B54" s="97">
        <v>60</v>
      </c>
      <c r="C54" s="87">
        <f>Parameters!$D$17</f>
        <v>0.22</v>
      </c>
      <c r="D54" s="97"/>
      <c r="E54" s="87"/>
      <c r="F54" s="97"/>
      <c r="G54" s="87"/>
      <c r="H54" s="97">
        <v>90</v>
      </c>
      <c r="I54" s="87">
        <f>Parameters!$D$23</f>
        <v>0.31</v>
      </c>
      <c r="J54" s="97">
        <v>60</v>
      </c>
      <c r="K54" s="87">
        <f>Parameters!$D$25</f>
        <v>0.31</v>
      </c>
      <c r="L54" s="97"/>
      <c r="M54" s="87"/>
      <c r="N54" s="97"/>
      <c r="O54" s="87"/>
      <c r="P54" s="96"/>
      <c r="Q54" s="97"/>
      <c r="R54" s="96"/>
      <c r="S54" s="95"/>
      <c r="T54" s="100"/>
      <c r="U54" s="92"/>
      <c r="V54" s="84"/>
      <c r="W54" s="91">
        <f>IF((B54*C54+D54*E54+F54*G54+H54*I54+J54*K54+L54*M54+N54*O54+P54+Q54*R54)=0,"",
                          ((B54*C54+D54*E54+F54*G54+H54*I54+J54*K54+L54*M54+N54*O54)*IF(U54&gt;0,U54,1)+P54+IF(Q54=0,1,Q54)*R54)*(1+Overhead_Common)*IF(V54&gt;0,V54,1))</f>
        <v>65.67</v>
      </c>
      <c r="X54" s="130">
        <f>W54</f>
        <v>65.67</v>
      </c>
      <c r="Y54" s="130">
        <f t="shared" ref="Y54:AG54" si="76">X54*(1+X$3)</f>
        <v>65.834175000000002</v>
      </c>
      <c r="Z54" s="130">
        <f t="shared" si="76"/>
        <v>65.011247812500002</v>
      </c>
      <c r="AA54" s="130">
        <f t="shared" si="76"/>
        <v>65.817387285375005</v>
      </c>
      <c r="AB54" s="130">
        <f t="shared" si="76"/>
        <v>72.168765158413692</v>
      </c>
      <c r="AC54" s="130">
        <f t="shared" si="76"/>
        <v>74.665804432894802</v>
      </c>
      <c r="AD54" s="130">
        <f t="shared" si="76"/>
        <v>76.711647474356127</v>
      </c>
      <c r="AE54" s="130">
        <f t="shared" si="76"/>
        <v>78.322592071317601</v>
      </c>
      <c r="AF54" s="130">
        <f t="shared" si="76"/>
        <v>79.889043912743958</v>
      </c>
      <c r="AG54" s="130">
        <f t="shared" si="76"/>
        <v>81.406935747086081</v>
      </c>
      <c r="AH54" s="130">
        <f t="shared" si="70"/>
        <v>82.953667526280711</v>
      </c>
      <c r="AI54" s="130">
        <f t="shared" si="71"/>
        <v>84.52978720928003</v>
      </c>
      <c r="AJ54" s="130">
        <f t="shared" si="72"/>
        <v>86.135853166256339</v>
      </c>
      <c r="AK54" s="130">
        <f t="shared" si="73"/>
        <v>87.772434376415205</v>
      </c>
    </row>
    <row r="55" spans="1:37" ht="51" x14ac:dyDescent="0.25">
      <c r="A55" s="169" t="s">
        <v>300</v>
      </c>
      <c r="B55" s="97"/>
      <c r="C55" s="87"/>
      <c r="D55" s="97"/>
      <c r="E55" s="87"/>
      <c r="F55" s="97"/>
      <c r="G55" s="87"/>
      <c r="H55" s="97"/>
      <c r="I55" s="87"/>
      <c r="J55" s="97">
        <v>60</v>
      </c>
      <c r="K55" s="87">
        <f>Parameters!$D$25</f>
        <v>0.31</v>
      </c>
      <c r="L55" s="97"/>
      <c r="M55" s="87"/>
      <c r="N55" s="97"/>
      <c r="O55" s="87"/>
      <c r="P55" s="96"/>
      <c r="Q55" s="97"/>
      <c r="R55" s="96"/>
      <c r="S55" s="95"/>
      <c r="T55" s="94" t="s">
        <v>207</v>
      </c>
      <c r="U55" s="93">
        <f>Parameters!$B$7</f>
        <v>1.5</v>
      </c>
      <c r="V55" s="84"/>
      <c r="W55" s="91">
        <f>IF((B55*C55+D55*E55+F55*G55+H55*I55+J55*K55+L55*M55+N55*O55+P55+Q55*R55)=0,"",
                          ((B55*C55+D55*E55+F55*G55+H55*I55+J55*K55+L55*M55+N55*O55)*IF(U55&gt;0,U55,1)+P55+IF(Q55=0,1,Q55)*R55)*(1+Overhead_Common)*IF(V55&gt;0,V55,1))</f>
        <v>30.690000000000005</v>
      </c>
      <c r="X55" s="130">
        <f>W55</f>
        <v>30.690000000000005</v>
      </c>
      <c r="Y55" s="130">
        <f t="shared" ref="Y55:AG55" si="77">X55*(1+X$3)</f>
        <v>30.766725000000005</v>
      </c>
      <c r="Z55" s="130">
        <f t="shared" si="77"/>
        <v>30.382140937500004</v>
      </c>
      <c r="AA55" s="130">
        <f t="shared" si="77"/>
        <v>30.758879485125004</v>
      </c>
      <c r="AB55" s="130">
        <f t="shared" si="77"/>
        <v>33.727111355439568</v>
      </c>
      <c r="AC55" s="130">
        <f t="shared" si="77"/>
        <v>34.894069408337778</v>
      </c>
      <c r="AD55" s="130">
        <f t="shared" si="77"/>
        <v>35.850166910126234</v>
      </c>
      <c r="AE55" s="130">
        <f t="shared" si="77"/>
        <v>36.603020415238881</v>
      </c>
      <c r="AF55" s="130">
        <f t="shared" si="77"/>
        <v>37.335080823543656</v>
      </c>
      <c r="AG55" s="130">
        <f t="shared" si="77"/>
        <v>38.044447359190983</v>
      </c>
      <c r="AH55" s="130">
        <f t="shared" si="70"/>
        <v>38.767291859015607</v>
      </c>
      <c r="AI55" s="130">
        <f t="shared" si="71"/>
        <v>39.503870404336901</v>
      </c>
      <c r="AJ55" s="130">
        <f t="shared" si="72"/>
        <v>40.2544439420193</v>
      </c>
      <c r="AK55" s="130">
        <f t="shared" si="73"/>
        <v>41.019278376917661</v>
      </c>
    </row>
    <row r="56" spans="1:37" ht="15.75" x14ac:dyDescent="0.25">
      <c r="A56" s="168" t="s">
        <v>299</v>
      </c>
      <c r="B56" s="89"/>
      <c r="C56" s="90"/>
      <c r="D56" s="89"/>
      <c r="E56" s="90"/>
      <c r="F56" s="89"/>
      <c r="G56" s="90"/>
      <c r="H56" s="89"/>
      <c r="I56" s="90"/>
      <c r="J56" s="89"/>
      <c r="K56" s="90"/>
      <c r="L56" s="89"/>
      <c r="M56" s="90"/>
      <c r="N56" s="89"/>
      <c r="O56" s="90"/>
      <c r="P56" s="90"/>
      <c r="Q56" s="89"/>
      <c r="R56" s="89"/>
      <c r="S56" s="89"/>
      <c r="T56" s="89"/>
      <c r="U56" s="89"/>
      <c r="V56" s="89"/>
      <c r="W56" s="88"/>
      <c r="X56" s="140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</row>
    <row r="57" spans="1:37" ht="30" x14ac:dyDescent="0.25">
      <c r="A57" s="166" t="s">
        <v>298</v>
      </c>
      <c r="B57" s="97">
        <v>15</v>
      </c>
      <c r="C57" s="87">
        <f>Parameters!$D$17</f>
        <v>0.22</v>
      </c>
      <c r="D57" s="97"/>
      <c r="E57" s="87"/>
      <c r="F57" s="97">
        <v>1260</v>
      </c>
      <c r="G57" s="87">
        <f>Parameters!$D$21</f>
        <v>0.22</v>
      </c>
      <c r="H57" s="97"/>
      <c r="I57" s="87"/>
      <c r="J57" s="97">
        <v>540</v>
      </c>
      <c r="K57" s="87">
        <f>Parameters!$D$25</f>
        <v>0.31</v>
      </c>
      <c r="L57" s="97"/>
      <c r="M57" s="87"/>
      <c r="N57" s="97">
        <v>75</v>
      </c>
      <c r="O57" s="87">
        <f>Parameters!$D$29</f>
        <v>0.31</v>
      </c>
      <c r="P57" s="96"/>
      <c r="Q57" s="97"/>
      <c r="R57" s="96"/>
      <c r="S57" s="107">
        <v>0.5</v>
      </c>
      <c r="T57" s="113" t="s">
        <v>356</v>
      </c>
      <c r="U57" s="93"/>
      <c r="V57" s="135">
        <f>1/Parameters!B12</f>
        <v>0.25</v>
      </c>
      <c r="W57" s="91">
        <f t="shared" ref="W57:W76" si="78">IF((B57*C57+D57*E57+F57*G57+H57*I57+J57*K57+L57*M57+N57*O57+P57+Q57*R57)=0,"",
                          ((B57*C57+D57*E57+F57*G57+H57*I57+J57*K57+L57*M57+N57*O57)*IF(U57&gt;0,U57,1)+P57+IF(Q57=0,1,Q57)*R57)*(1+Overhead_Common)*IF(V57&gt;0,V57,1))</f>
        <v>129.56625</v>
      </c>
      <c r="X57" s="130">
        <f t="shared" ref="X57:X76" si="79">W57</f>
        <v>129.56625</v>
      </c>
      <c r="Y57" s="130">
        <f t="shared" ref="Y57:AG57" si="80">X57*(1+X$3)</f>
        <v>129.89016562499998</v>
      </c>
      <c r="Z57" s="130">
        <f t="shared" si="80"/>
        <v>128.26653855468749</v>
      </c>
      <c r="AA57" s="130">
        <f t="shared" si="80"/>
        <v>129.8570436327656</v>
      </c>
      <c r="AB57" s="130">
        <f t="shared" si="80"/>
        <v>142.38824834332749</v>
      </c>
      <c r="AC57" s="130">
        <f t="shared" si="80"/>
        <v>147.31488173600661</v>
      </c>
      <c r="AD57" s="130">
        <f t="shared" si="80"/>
        <v>151.35130949557322</v>
      </c>
      <c r="AE57" s="130">
        <f t="shared" si="80"/>
        <v>154.52968699498024</v>
      </c>
      <c r="AF57" s="130">
        <f t="shared" si="80"/>
        <v>157.62028073487986</v>
      </c>
      <c r="AG57" s="130">
        <f t="shared" si="80"/>
        <v>160.61506606884257</v>
      </c>
      <c r="AH57" s="130">
        <f t="shared" ref="AH57" si="81">AG57*(1+AG$3)</f>
        <v>163.66675232415056</v>
      </c>
      <c r="AI57" s="130">
        <f t="shared" ref="AI57" si="82">AH57*(1+AH$3)</f>
        <v>166.7764206183094</v>
      </c>
      <c r="AJ57" s="130">
        <f t="shared" ref="AJ57" si="83">AI57*(1+AI$3)</f>
        <v>169.94517261005726</v>
      </c>
      <c r="AK57" s="130">
        <f t="shared" ref="AK57" si="84">AJ57*(1+AJ$3)</f>
        <v>173.17413088964832</v>
      </c>
    </row>
    <row r="58" spans="1:37" ht="60" x14ac:dyDescent="0.25">
      <c r="A58" s="166" t="s">
        <v>297</v>
      </c>
      <c r="B58" s="97"/>
      <c r="C58" s="87"/>
      <c r="D58" s="103"/>
      <c r="E58" s="87"/>
      <c r="F58" s="103"/>
      <c r="G58" s="87"/>
      <c r="H58" s="103"/>
      <c r="I58" s="87"/>
      <c r="J58" s="103"/>
      <c r="K58" s="87"/>
      <c r="L58" s="85"/>
      <c r="M58" s="87"/>
      <c r="N58" s="85"/>
      <c r="O58" s="87"/>
      <c r="P58" s="91"/>
      <c r="Q58" s="85"/>
      <c r="R58" s="91"/>
      <c r="S58" s="103" t="s">
        <v>296</v>
      </c>
      <c r="T58" s="106"/>
      <c r="U58" s="105"/>
      <c r="V58" s="133"/>
      <c r="W58" s="91" t="str">
        <f t="shared" si="78"/>
        <v/>
      </c>
      <c r="X58" s="130" t="str">
        <f t="shared" si="79"/>
        <v/>
      </c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</row>
    <row r="59" spans="1:37" ht="15.75" x14ac:dyDescent="0.25">
      <c r="A59" s="166" t="s">
        <v>295</v>
      </c>
      <c r="B59" s="97">
        <v>30</v>
      </c>
      <c r="C59" s="87">
        <f>Parameters!$D$17</f>
        <v>0.22</v>
      </c>
      <c r="D59" s="97">
        <v>160</v>
      </c>
      <c r="E59" s="87">
        <f>Parameters!$D$19</f>
        <v>0.26</v>
      </c>
      <c r="F59" s="97"/>
      <c r="G59" s="87"/>
      <c r="H59" s="97">
        <v>60</v>
      </c>
      <c r="I59" s="87">
        <f>Parameters!$D$23</f>
        <v>0.31</v>
      </c>
      <c r="J59" s="97">
        <v>160</v>
      </c>
      <c r="K59" s="87">
        <f>Parameters!$D$25</f>
        <v>0.31</v>
      </c>
      <c r="L59" s="97"/>
      <c r="M59" s="87"/>
      <c r="N59" s="97"/>
      <c r="O59" s="87"/>
      <c r="P59" s="96">
        <v>20</v>
      </c>
      <c r="Q59" s="97"/>
      <c r="R59" s="96"/>
      <c r="S59" s="95"/>
      <c r="T59" s="100"/>
      <c r="U59" s="92"/>
      <c r="V59" s="84"/>
      <c r="W59" s="91">
        <f t="shared" si="78"/>
        <v>150.04000000000002</v>
      </c>
      <c r="X59" s="130">
        <f t="shared" si="79"/>
        <v>150.04000000000002</v>
      </c>
      <c r="Y59" s="130">
        <f t="shared" ref="Y59:AG59" si="85">X59*(1+X$3)</f>
        <v>150.41510000000002</v>
      </c>
      <c r="Z59" s="130">
        <f t="shared" si="85"/>
        <v>148.53491125000002</v>
      </c>
      <c r="AA59" s="130">
        <f t="shared" si="85"/>
        <v>150.37674414950001</v>
      </c>
      <c r="AB59" s="130">
        <f t="shared" si="85"/>
        <v>164.88809995992676</v>
      </c>
      <c r="AC59" s="130">
        <f t="shared" si="85"/>
        <v>170.59322821854022</v>
      </c>
      <c r="AD59" s="130">
        <f t="shared" si="85"/>
        <v>175.26748267172823</v>
      </c>
      <c r="AE59" s="130">
        <f t="shared" si="85"/>
        <v>178.9480998078345</v>
      </c>
      <c r="AF59" s="130">
        <f t="shared" si="85"/>
        <v>182.52706180399119</v>
      </c>
      <c r="AG59" s="130">
        <f t="shared" si="85"/>
        <v>185.99507597826701</v>
      </c>
      <c r="AH59" s="130">
        <f t="shared" ref="AH59:AH76" si="86">AG59*(1+AG$3)</f>
        <v>189.52898242185407</v>
      </c>
      <c r="AI59" s="130">
        <f t="shared" ref="AI59:AI76" si="87">AH59*(1+AH$3)</f>
        <v>193.13003308786926</v>
      </c>
      <c r="AJ59" s="130">
        <f t="shared" ref="AJ59:AJ76" si="88">AI59*(1+AI$3)</f>
        <v>196.79950371653877</v>
      </c>
      <c r="AK59" s="130">
        <f t="shared" ref="AK59:AK76" si="89">AJ59*(1+AJ$3)</f>
        <v>200.53869428715299</v>
      </c>
    </row>
    <row r="60" spans="1:37" ht="15.75" x14ac:dyDescent="0.25">
      <c r="A60" s="167" t="s">
        <v>294</v>
      </c>
      <c r="B60" s="97"/>
      <c r="C60" s="87"/>
      <c r="D60" s="97"/>
      <c r="E60" s="87"/>
      <c r="F60" s="97"/>
      <c r="G60" s="87"/>
      <c r="H60" s="97">
        <v>260</v>
      </c>
      <c r="I60" s="87">
        <f>Parameters!$D$23</f>
        <v>0.31</v>
      </c>
      <c r="J60" s="97">
        <v>230</v>
      </c>
      <c r="K60" s="87">
        <f>Parameters!$D$25</f>
        <v>0.31</v>
      </c>
      <c r="L60" s="97"/>
      <c r="M60" s="87"/>
      <c r="N60" s="97"/>
      <c r="O60" s="87"/>
      <c r="P60" s="96">
        <v>282.5</v>
      </c>
      <c r="Q60" s="97"/>
      <c r="R60" s="96"/>
      <c r="S60" s="95"/>
      <c r="T60" s="100"/>
      <c r="U60" s="92"/>
      <c r="V60" s="84"/>
      <c r="W60" s="91">
        <f t="shared" si="78"/>
        <v>477.84000000000003</v>
      </c>
      <c r="X60" s="130">
        <f t="shared" si="79"/>
        <v>477.84000000000003</v>
      </c>
      <c r="Y60" s="130">
        <f t="shared" ref="Y60:AG60" si="90">X60*(1+X$3)</f>
        <v>479.03460000000001</v>
      </c>
      <c r="Z60" s="130">
        <f t="shared" si="90"/>
        <v>473.04666750000001</v>
      </c>
      <c r="AA60" s="130">
        <f t="shared" si="90"/>
        <v>478.91244617699999</v>
      </c>
      <c r="AB60" s="130">
        <f t="shared" si="90"/>
        <v>525.12749723308048</v>
      </c>
      <c r="AC60" s="130">
        <f t="shared" si="90"/>
        <v>543.29690863734504</v>
      </c>
      <c r="AD60" s="130">
        <f t="shared" si="90"/>
        <v>558.18324393400837</v>
      </c>
      <c r="AE60" s="130">
        <f t="shared" si="90"/>
        <v>569.90509205662249</v>
      </c>
      <c r="AF60" s="130">
        <f t="shared" si="90"/>
        <v>581.30319389775491</v>
      </c>
      <c r="AG60" s="130">
        <f t="shared" si="90"/>
        <v>592.34795458181225</v>
      </c>
      <c r="AH60" s="130">
        <f t="shared" si="86"/>
        <v>603.60256571886657</v>
      </c>
      <c r="AI60" s="130">
        <f t="shared" si="87"/>
        <v>615.07101446752495</v>
      </c>
      <c r="AJ60" s="130">
        <f t="shared" si="88"/>
        <v>626.75736374240785</v>
      </c>
      <c r="AK60" s="130">
        <f t="shared" si="89"/>
        <v>638.66575365351355</v>
      </c>
    </row>
    <row r="61" spans="1:37" ht="30" x14ac:dyDescent="0.25">
      <c r="A61" s="166" t="s">
        <v>293</v>
      </c>
      <c r="B61" s="97">
        <v>195</v>
      </c>
      <c r="C61" s="87">
        <f>Parameters!$D$17</f>
        <v>0.22</v>
      </c>
      <c r="D61" s="97">
        <v>120</v>
      </c>
      <c r="E61" s="87">
        <f>Parameters!$D$19</f>
        <v>0.26</v>
      </c>
      <c r="F61" s="97">
        <v>525</v>
      </c>
      <c r="G61" s="87">
        <f>Parameters!$D$21</f>
        <v>0.22</v>
      </c>
      <c r="H61" s="97"/>
      <c r="I61" s="87"/>
      <c r="J61" s="97">
        <v>8244</v>
      </c>
      <c r="K61" s="87">
        <f>Parameters!$D$25</f>
        <v>0.31</v>
      </c>
      <c r="L61" s="97">
        <v>420</v>
      </c>
      <c r="M61" s="87">
        <f>Parameters!$D$27</f>
        <v>0.31</v>
      </c>
      <c r="N61" s="97"/>
      <c r="O61" s="87"/>
      <c r="P61" s="96">
        <v>4095.3928571428601</v>
      </c>
      <c r="Q61" s="97"/>
      <c r="R61" s="96"/>
      <c r="S61" s="95"/>
      <c r="T61" s="102" t="s">
        <v>221</v>
      </c>
      <c r="U61" s="101"/>
      <c r="V61" s="136">
        <f>1/Parameters!$B$13</f>
        <v>8.3333333333333329E-2</v>
      </c>
      <c r="W61" s="91">
        <f t="shared" si="78"/>
        <v>638.99301190476217</v>
      </c>
      <c r="X61" s="130">
        <f t="shared" si="79"/>
        <v>638.99301190476217</v>
      </c>
      <c r="Y61" s="130">
        <f t="shared" ref="Y61:AG61" si="91">X61*(1+X$3)</f>
        <v>640.59049443452409</v>
      </c>
      <c r="Z61" s="130">
        <f t="shared" si="91"/>
        <v>632.58311325409261</v>
      </c>
      <c r="AA61" s="130">
        <f t="shared" si="91"/>
        <v>640.42714385844329</v>
      </c>
      <c r="AB61" s="130">
        <f t="shared" si="91"/>
        <v>702.2283632407831</v>
      </c>
      <c r="AC61" s="130">
        <f t="shared" si="91"/>
        <v>726.52546460891415</v>
      </c>
      <c r="AD61" s="130">
        <f t="shared" si="91"/>
        <v>746.43226233919847</v>
      </c>
      <c r="AE61" s="130">
        <f t="shared" si="91"/>
        <v>762.10733984832154</v>
      </c>
      <c r="AF61" s="130">
        <f t="shared" si="91"/>
        <v>777.34948664528804</v>
      </c>
      <c r="AG61" s="130">
        <f t="shared" si="91"/>
        <v>792.11912689154849</v>
      </c>
      <c r="AH61" s="130">
        <f t="shared" si="86"/>
        <v>807.16939030248784</v>
      </c>
      <c r="AI61" s="130">
        <f t="shared" si="87"/>
        <v>822.50560871823507</v>
      </c>
      <c r="AJ61" s="130">
        <f t="shared" si="88"/>
        <v>838.13321528388144</v>
      </c>
      <c r="AK61" s="130">
        <f t="shared" si="89"/>
        <v>854.0577463742751</v>
      </c>
    </row>
    <row r="62" spans="1:37" ht="15.75" x14ac:dyDescent="0.25">
      <c r="A62" s="166" t="s">
        <v>292</v>
      </c>
      <c r="B62" s="97"/>
      <c r="C62" s="87"/>
      <c r="D62" s="97"/>
      <c r="E62" s="87"/>
      <c r="F62" s="97">
        <v>220</v>
      </c>
      <c r="G62" s="87">
        <f>Parameters!$D$21</f>
        <v>0.22</v>
      </c>
      <c r="H62" s="97"/>
      <c r="I62" s="87"/>
      <c r="J62" s="97"/>
      <c r="K62" s="87"/>
      <c r="L62" s="97"/>
      <c r="M62" s="87"/>
      <c r="N62" s="97"/>
      <c r="O62" s="87"/>
      <c r="P62" s="96">
        <v>20</v>
      </c>
      <c r="Q62" s="97"/>
      <c r="R62" s="96"/>
      <c r="S62" s="95"/>
      <c r="T62" s="100"/>
      <c r="U62" s="92"/>
      <c r="V62" s="84"/>
      <c r="W62" s="91">
        <f t="shared" si="78"/>
        <v>75.240000000000009</v>
      </c>
      <c r="X62" s="130">
        <f t="shared" si="79"/>
        <v>75.240000000000009</v>
      </c>
      <c r="Y62" s="130">
        <f t="shared" ref="Y62:AG62" si="92">X62*(1+X$3)</f>
        <v>75.428100000000001</v>
      </c>
      <c r="Z62" s="130">
        <f t="shared" si="92"/>
        <v>74.485248750000011</v>
      </c>
      <c r="AA62" s="130">
        <f t="shared" si="92"/>
        <v>75.408865834500006</v>
      </c>
      <c r="AB62" s="130">
        <f t="shared" si="92"/>
        <v>82.685821387529259</v>
      </c>
      <c r="AC62" s="130">
        <f t="shared" si="92"/>
        <v>85.546750807537762</v>
      </c>
      <c r="AD62" s="130">
        <f t="shared" si="92"/>
        <v>87.890731779664307</v>
      </c>
      <c r="AE62" s="130">
        <f t="shared" si="92"/>
        <v>89.73643714703725</v>
      </c>
      <c r="AF62" s="130">
        <f t="shared" si="92"/>
        <v>91.531165889977999</v>
      </c>
      <c r="AG62" s="130">
        <f t="shared" si="92"/>
        <v>93.270258041887573</v>
      </c>
      <c r="AH62" s="130">
        <f t="shared" si="86"/>
        <v>95.042392944683428</v>
      </c>
      <c r="AI62" s="130">
        <f t="shared" si="87"/>
        <v>96.848198410632406</v>
      </c>
      <c r="AJ62" s="130">
        <f t="shared" si="88"/>
        <v>98.688314180434418</v>
      </c>
      <c r="AK62" s="130">
        <f t="shared" si="89"/>
        <v>100.56339214986266</v>
      </c>
    </row>
    <row r="63" spans="1:37" ht="60" x14ac:dyDescent="0.25">
      <c r="A63" s="166" t="s">
        <v>291</v>
      </c>
      <c r="B63" s="97"/>
      <c r="C63" s="87"/>
      <c r="D63" s="97"/>
      <c r="E63" s="87"/>
      <c r="F63" s="97"/>
      <c r="G63" s="87"/>
      <c r="H63" s="97">
        <v>160</v>
      </c>
      <c r="I63" s="87">
        <f>Parameters!$D$23</f>
        <v>0.31</v>
      </c>
      <c r="J63" s="97"/>
      <c r="K63" s="87"/>
      <c r="L63" s="97"/>
      <c r="M63" s="87"/>
      <c r="N63" s="97"/>
      <c r="O63" s="87"/>
      <c r="P63" s="96">
        <v>282</v>
      </c>
      <c r="Q63" s="97"/>
      <c r="R63" s="96"/>
      <c r="S63" s="95"/>
      <c r="T63" s="102" t="s">
        <v>290</v>
      </c>
      <c r="U63" s="92"/>
      <c r="V63" s="84"/>
      <c r="W63" s="91">
        <f t="shared" si="78"/>
        <v>364.76000000000005</v>
      </c>
      <c r="X63" s="130">
        <f t="shared" si="79"/>
        <v>364.76000000000005</v>
      </c>
      <c r="Y63" s="130">
        <f t="shared" ref="Y63:AG63" si="93">X63*(1+X$3)</f>
        <v>365.67190000000005</v>
      </c>
      <c r="Z63" s="130">
        <f t="shared" si="93"/>
        <v>361.10100125000008</v>
      </c>
      <c r="AA63" s="130">
        <f t="shared" si="93"/>
        <v>365.57865366550004</v>
      </c>
      <c r="AB63" s="130">
        <f t="shared" si="93"/>
        <v>400.8569937442208</v>
      </c>
      <c r="AC63" s="130">
        <f t="shared" si="93"/>
        <v>414.7266457277708</v>
      </c>
      <c r="AD63" s="130">
        <f t="shared" si="93"/>
        <v>426.09015582071174</v>
      </c>
      <c r="AE63" s="130">
        <f t="shared" si="93"/>
        <v>435.03804909294666</v>
      </c>
      <c r="AF63" s="130">
        <f t="shared" si="93"/>
        <v>443.7388100748056</v>
      </c>
      <c r="AG63" s="130">
        <f t="shared" si="93"/>
        <v>452.16984746622688</v>
      </c>
      <c r="AH63" s="130">
        <f t="shared" si="86"/>
        <v>460.76107456808518</v>
      </c>
      <c r="AI63" s="130">
        <f t="shared" si="87"/>
        <v>469.51553498487874</v>
      </c>
      <c r="AJ63" s="130">
        <f t="shared" si="88"/>
        <v>478.43633014959141</v>
      </c>
      <c r="AK63" s="130">
        <f t="shared" si="89"/>
        <v>487.52662042243361</v>
      </c>
    </row>
    <row r="64" spans="1:37" ht="15.75" x14ac:dyDescent="0.25">
      <c r="A64" s="166" t="s">
        <v>289</v>
      </c>
      <c r="B64" s="97"/>
      <c r="C64" s="87"/>
      <c r="D64" s="97">
        <v>420</v>
      </c>
      <c r="E64" s="87">
        <f>Parameters!$D$19</f>
        <v>0.26</v>
      </c>
      <c r="F64" s="97"/>
      <c r="G64" s="87"/>
      <c r="H64" s="97"/>
      <c r="I64" s="87"/>
      <c r="J64" s="97"/>
      <c r="K64" s="87"/>
      <c r="L64" s="97"/>
      <c r="M64" s="87"/>
      <c r="N64" s="97"/>
      <c r="O64" s="87"/>
      <c r="P64" s="96">
        <v>474.43</v>
      </c>
      <c r="Q64" s="97"/>
      <c r="R64" s="96">
        <v>2036.96</v>
      </c>
      <c r="S64" s="95"/>
      <c r="T64" s="100"/>
      <c r="U64" s="92"/>
      <c r="V64" s="84"/>
      <c r="W64" s="91">
        <f t="shared" si="78"/>
        <v>2882.6490000000003</v>
      </c>
      <c r="X64" s="130">
        <f t="shared" si="79"/>
        <v>2882.6490000000003</v>
      </c>
      <c r="Y64" s="130">
        <f t="shared" ref="Y64:AG64" si="94">X64*(1+X$3)</f>
        <v>2889.8556225000002</v>
      </c>
      <c r="Z64" s="130">
        <f t="shared" si="94"/>
        <v>2853.7324272187502</v>
      </c>
      <c r="AA64" s="130">
        <f t="shared" si="94"/>
        <v>2889.1187093162625</v>
      </c>
      <c r="AB64" s="130">
        <f t="shared" si="94"/>
        <v>3167.9186647652818</v>
      </c>
      <c r="AC64" s="130">
        <f t="shared" si="94"/>
        <v>3277.5286505661606</v>
      </c>
      <c r="AD64" s="130">
        <f t="shared" si="94"/>
        <v>3367.332935591674</v>
      </c>
      <c r="AE64" s="130">
        <f t="shared" si="94"/>
        <v>3438.0469272390987</v>
      </c>
      <c r="AF64" s="130">
        <f t="shared" si="94"/>
        <v>3506.807865783881</v>
      </c>
      <c r="AG64" s="130">
        <f t="shared" si="94"/>
        <v>3573.4372152337742</v>
      </c>
      <c r="AH64" s="130">
        <f t="shared" si="86"/>
        <v>3641.3325223232155</v>
      </c>
      <c r="AI64" s="130">
        <f t="shared" si="87"/>
        <v>3710.5178402473562</v>
      </c>
      <c r="AJ64" s="130">
        <f t="shared" si="88"/>
        <v>3781.0176792120556</v>
      </c>
      <c r="AK64" s="130">
        <f t="shared" si="89"/>
        <v>3852.8570151170843</v>
      </c>
    </row>
    <row r="65" spans="1:37" ht="15.75" x14ac:dyDescent="0.25">
      <c r="A65" s="166" t="s">
        <v>288</v>
      </c>
      <c r="B65" s="97"/>
      <c r="C65" s="87"/>
      <c r="D65" s="97">
        <v>420</v>
      </c>
      <c r="E65" s="87">
        <f>Parameters!$D$19</f>
        <v>0.26</v>
      </c>
      <c r="F65" s="97"/>
      <c r="G65" s="87"/>
      <c r="H65" s="97"/>
      <c r="I65" s="87"/>
      <c r="J65" s="97"/>
      <c r="K65" s="87"/>
      <c r="L65" s="97"/>
      <c r="M65" s="87"/>
      <c r="N65" s="97"/>
      <c r="O65" s="87"/>
      <c r="P65" s="96">
        <v>778.32</v>
      </c>
      <c r="Q65" s="97"/>
      <c r="R65" s="96">
        <v>2400.96</v>
      </c>
      <c r="S65" s="95"/>
      <c r="T65" s="100"/>
      <c r="U65" s="92"/>
      <c r="V65" s="84"/>
      <c r="W65" s="91">
        <f t="shared" si="78"/>
        <v>3617.3280000000004</v>
      </c>
      <c r="X65" s="130">
        <f t="shared" si="79"/>
        <v>3617.3280000000004</v>
      </c>
      <c r="Y65" s="130">
        <f t="shared" ref="Y65:AG65" si="95">X65*(1+X$3)</f>
        <v>3626.3713200000002</v>
      </c>
      <c r="Z65" s="130">
        <f t="shared" si="95"/>
        <v>3581.0416785000002</v>
      </c>
      <c r="AA65" s="130">
        <f t="shared" si="95"/>
        <v>3625.4465953133999</v>
      </c>
      <c r="AB65" s="130">
        <f t="shared" si="95"/>
        <v>3975.3021917611431</v>
      </c>
      <c r="AC65" s="130">
        <f t="shared" si="95"/>
        <v>4112.8476475960788</v>
      </c>
      <c r="AD65" s="130">
        <f t="shared" si="95"/>
        <v>4225.5396731402116</v>
      </c>
      <c r="AE65" s="130">
        <f t="shared" si="95"/>
        <v>4314.2760062761554</v>
      </c>
      <c r="AF65" s="130">
        <f t="shared" si="95"/>
        <v>4400.5615264016787</v>
      </c>
      <c r="AG65" s="130">
        <f t="shared" si="95"/>
        <v>4484.1721954033101</v>
      </c>
      <c r="AH65" s="130">
        <f t="shared" si="86"/>
        <v>4569.3714671159723</v>
      </c>
      <c r="AI65" s="130">
        <f t="shared" si="87"/>
        <v>4656.1895249911749</v>
      </c>
      <c r="AJ65" s="130">
        <f t="shared" si="88"/>
        <v>4744.6571259660068</v>
      </c>
      <c r="AK65" s="130">
        <f t="shared" si="89"/>
        <v>4834.8056113593602</v>
      </c>
    </row>
    <row r="66" spans="1:37" ht="15.75" x14ac:dyDescent="0.25">
      <c r="A66" s="166" t="s">
        <v>287</v>
      </c>
      <c r="B66" s="97"/>
      <c r="C66" s="87"/>
      <c r="D66" s="97">
        <v>420</v>
      </c>
      <c r="E66" s="87">
        <f>Parameters!$D$19</f>
        <v>0.26</v>
      </c>
      <c r="F66" s="97"/>
      <c r="G66" s="87"/>
      <c r="H66" s="97"/>
      <c r="I66" s="87"/>
      <c r="J66" s="97"/>
      <c r="K66" s="87"/>
      <c r="L66" s="97"/>
      <c r="M66" s="87"/>
      <c r="N66" s="97"/>
      <c r="O66" s="87"/>
      <c r="P66" s="96">
        <v>1028.17</v>
      </c>
      <c r="Q66" s="97"/>
      <c r="R66" s="96">
        <v>2593.46</v>
      </c>
      <c r="S66" s="95"/>
      <c r="T66" s="100"/>
      <c r="U66" s="92"/>
      <c r="V66" s="84"/>
      <c r="W66" s="91">
        <f t="shared" si="78"/>
        <v>4103.9130000000005</v>
      </c>
      <c r="X66" s="130">
        <f t="shared" si="79"/>
        <v>4103.9130000000005</v>
      </c>
      <c r="Y66" s="130">
        <f t="shared" ref="Y66:AG66" si="96">X66*(1+X$3)</f>
        <v>4114.1727824999998</v>
      </c>
      <c r="Z66" s="130">
        <f t="shared" si="96"/>
        <v>4062.7456227187499</v>
      </c>
      <c r="AA66" s="130">
        <f t="shared" si="96"/>
        <v>4113.1236684404621</v>
      </c>
      <c r="AB66" s="130">
        <f t="shared" si="96"/>
        <v>4510.0401024449666</v>
      </c>
      <c r="AC66" s="130">
        <f t="shared" si="96"/>
        <v>4666.0874899895625</v>
      </c>
      <c r="AD66" s="130">
        <f t="shared" si="96"/>
        <v>4793.9382872152773</v>
      </c>
      <c r="AE66" s="130">
        <f t="shared" si="96"/>
        <v>4894.6109912467973</v>
      </c>
      <c r="AF66" s="130">
        <f t="shared" si="96"/>
        <v>4992.5032110717329</v>
      </c>
      <c r="AG66" s="130">
        <f t="shared" si="96"/>
        <v>5087.3607720820955</v>
      </c>
      <c r="AH66" s="130">
        <f t="shared" si="86"/>
        <v>5184.0206267516551</v>
      </c>
      <c r="AI66" s="130">
        <f t="shared" si="87"/>
        <v>5282.5170186599362</v>
      </c>
      <c r="AJ66" s="130">
        <f t="shared" si="88"/>
        <v>5382.8848420144741</v>
      </c>
      <c r="AK66" s="130">
        <f t="shared" si="89"/>
        <v>5485.1596540127484</v>
      </c>
    </row>
    <row r="67" spans="1:37" ht="15.75" x14ac:dyDescent="0.25">
      <c r="A67" s="166" t="s">
        <v>286</v>
      </c>
      <c r="B67" s="97"/>
      <c r="C67" s="87"/>
      <c r="D67" s="97">
        <v>420</v>
      </c>
      <c r="E67" s="87">
        <f>Parameters!$D$19</f>
        <v>0.26</v>
      </c>
      <c r="F67" s="97"/>
      <c r="G67" s="87"/>
      <c r="H67" s="97"/>
      <c r="I67" s="87"/>
      <c r="J67" s="97"/>
      <c r="K67" s="87"/>
      <c r="L67" s="97"/>
      <c r="M67" s="87"/>
      <c r="N67" s="97"/>
      <c r="O67" s="87"/>
      <c r="P67" s="96">
        <v>1344.71</v>
      </c>
      <c r="Q67" s="97"/>
      <c r="R67" s="96">
        <v>2876.96</v>
      </c>
      <c r="S67" s="95"/>
      <c r="T67" s="100"/>
      <c r="U67" s="92"/>
      <c r="V67" s="84"/>
      <c r="W67" s="91">
        <f t="shared" si="78"/>
        <v>4763.9570000000003</v>
      </c>
      <c r="X67" s="130">
        <f t="shared" si="79"/>
        <v>4763.9570000000003</v>
      </c>
      <c r="Y67" s="130">
        <f t="shared" ref="Y67:AG67" si="97">X67*(1+X$3)</f>
        <v>4775.8668925000002</v>
      </c>
      <c r="Z67" s="130">
        <f t="shared" si="97"/>
        <v>4716.1685563437504</v>
      </c>
      <c r="AA67" s="130">
        <f t="shared" si="97"/>
        <v>4774.6490464424123</v>
      </c>
      <c r="AB67" s="130">
        <f t="shared" si="97"/>
        <v>5235.4026794241054</v>
      </c>
      <c r="AC67" s="130">
        <f t="shared" si="97"/>
        <v>5416.547612132179</v>
      </c>
      <c r="AD67" s="130">
        <f t="shared" si="97"/>
        <v>5564.9610167046012</v>
      </c>
      <c r="AE67" s="130">
        <f t="shared" si="97"/>
        <v>5681.8251980553969</v>
      </c>
      <c r="AF67" s="130">
        <f t="shared" si="97"/>
        <v>5795.4617020165051</v>
      </c>
      <c r="AG67" s="130">
        <f t="shared" si="97"/>
        <v>5905.5754743548177</v>
      </c>
      <c r="AH67" s="130">
        <f t="shared" si="86"/>
        <v>6017.7814083675585</v>
      </c>
      <c r="AI67" s="130">
        <f t="shared" si="87"/>
        <v>6132.1192551265412</v>
      </c>
      <c r="AJ67" s="130">
        <f t="shared" si="88"/>
        <v>6248.6295209739446</v>
      </c>
      <c r="AK67" s="130">
        <f t="shared" si="89"/>
        <v>6367.3534818724493</v>
      </c>
    </row>
    <row r="68" spans="1:37" ht="15.75" x14ac:dyDescent="0.25">
      <c r="A68" s="166" t="s">
        <v>285</v>
      </c>
      <c r="B68" s="97"/>
      <c r="C68" s="87"/>
      <c r="D68" s="97">
        <v>420</v>
      </c>
      <c r="E68" s="87">
        <f>Parameters!$D$19</f>
        <v>0.26</v>
      </c>
      <c r="F68" s="97"/>
      <c r="G68" s="87"/>
      <c r="H68" s="97"/>
      <c r="I68" s="87"/>
      <c r="J68" s="97"/>
      <c r="K68" s="87"/>
      <c r="L68" s="97"/>
      <c r="M68" s="87"/>
      <c r="N68" s="97"/>
      <c r="O68" s="87"/>
      <c r="P68" s="96">
        <v>1560.47</v>
      </c>
      <c r="Q68" s="97"/>
      <c r="R68" s="96">
        <v>3821.96</v>
      </c>
      <c r="S68" s="95"/>
      <c r="T68" s="100"/>
      <c r="U68" s="92"/>
      <c r="V68" s="84"/>
      <c r="W68" s="91">
        <f t="shared" si="78"/>
        <v>6040.7930000000006</v>
      </c>
      <c r="X68" s="130">
        <f t="shared" si="79"/>
        <v>6040.7930000000006</v>
      </c>
      <c r="Y68" s="130">
        <f t="shared" ref="Y68:AG68" si="98">X68*(1+X$3)</f>
        <v>6055.8949825</v>
      </c>
      <c r="Z68" s="130">
        <f t="shared" si="98"/>
        <v>5980.1962952187505</v>
      </c>
      <c r="AA68" s="130">
        <f t="shared" si="98"/>
        <v>6054.3507292794629</v>
      </c>
      <c r="AB68" s="130">
        <f t="shared" si="98"/>
        <v>6638.5955746549316</v>
      </c>
      <c r="AC68" s="130">
        <f t="shared" si="98"/>
        <v>6868.2909815379917</v>
      </c>
      <c r="AD68" s="130">
        <f t="shared" si="98"/>
        <v>7056.482154432133</v>
      </c>
      <c r="AE68" s="130">
        <f t="shared" si="98"/>
        <v>7204.6682796752075</v>
      </c>
      <c r="AF68" s="130">
        <f t="shared" si="98"/>
        <v>7348.7616452687116</v>
      </c>
      <c r="AG68" s="130">
        <f t="shared" si="98"/>
        <v>7488.3881165288167</v>
      </c>
      <c r="AH68" s="130">
        <f t="shared" si="86"/>
        <v>7630.6674907428633</v>
      </c>
      <c r="AI68" s="130">
        <f t="shared" si="87"/>
        <v>7775.650173066977</v>
      </c>
      <c r="AJ68" s="130">
        <f t="shared" si="88"/>
        <v>7923.3875263552491</v>
      </c>
      <c r="AK68" s="130">
        <f t="shared" si="89"/>
        <v>8073.9318893559985</v>
      </c>
    </row>
    <row r="69" spans="1:37" ht="15.75" x14ac:dyDescent="0.25">
      <c r="A69" s="166" t="s">
        <v>284</v>
      </c>
      <c r="B69" s="97"/>
      <c r="C69" s="87"/>
      <c r="D69" s="97">
        <v>420</v>
      </c>
      <c r="E69" s="87">
        <f>Parameters!$D$19</f>
        <v>0.26</v>
      </c>
      <c r="F69" s="97"/>
      <c r="G69" s="87"/>
      <c r="H69" s="97"/>
      <c r="I69" s="87"/>
      <c r="J69" s="97"/>
      <c r="K69" s="87"/>
      <c r="L69" s="97"/>
      <c r="M69" s="87"/>
      <c r="N69" s="97"/>
      <c r="O69" s="87"/>
      <c r="P69" s="96">
        <v>1869.66</v>
      </c>
      <c r="Q69" s="97"/>
      <c r="R69" s="96">
        <v>4084.46</v>
      </c>
      <c r="S69" s="95"/>
      <c r="T69" s="100"/>
      <c r="U69" s="92"/>
      <c r="V69" s="84"/>
      <c r="W69" s="91">
        <f t="shared" si="78"/>
        <v>6669.652</v>
      </c>
      <c r="X69" s="130">
        <f t="shared" si="79"/>
        <v>6669.652</v>
      </c>
      <c r="Y69" s="130">
        <f t="shared" ref="Y69:AG69" si="99">X69*(1+X$3)</f>
        <v>6686.3261299999995</v>
      </c>
      <c r="Z69" s="130">
        <f t="shared" si="99"/>
        <v>6602.7470533750002</v>
      </c>
      <c r="AA69" s="130">
        <f t="shared" si="99"/>
        <v>6684.62111683685</v>
      </c>
      <c r="AB69" s="130">
        <f t="shared" si="99"/>
        <v>7329.6870546116061</v>
      </c>
      <c r="AC69" s="130">
        <f t="shared" si="99"/>
        <v>7583.2942267011676</v>
      </c>
      <c r="AD69" s="130">
        <f t="shared" si="99"/>
        <v>7791.0764885127801</v>
      </c>
      <c r="AE69" s="130">
        <f t="shared" si="99"/>
        <v>7954.6890947715474</v>
      </c>
      <c r="AF69" s="130">
        <f t="shared" si="99"/>
        <v>8113.7828766669782</v>
      </c>
      <c r="AG69" s="130">
        <f t="shared" si="99"/>
        <v>8267.9447513236501</v>
      </c>
      <c r="AH69" s="130">
        <f t="shared" si="86"/>
        <v>8425.0357015987993</v>
      </c>
      <c r="AI69" s="130">
        <f t="shared" si="87"/>
        <v>8585.1113799291761</v>
      </c>
      <c r="AJ69" s="130">
        <f t="shared" si="88"/>
        <v>8748.228496147829</v>
      </c>
      <c r="AK69" s="130">
        <f t="shared" si="89"/>
        <v>8914.444837574636</v>
      </c>
    </row>
    <row r="70" spans="1:37" ht="15.75" x14ac:dyDescent="0.25">
      <c r="A70" s="166" t="s">
        <v>283</v>
      </c>
      <c r="B70" s="97">
        <v>66</v>
      </c>
      <c r="C70" s="87">
        <f>Parameters!$D$17</f>
        <v>0.22</v>
      </c>
      <c r="D70" s="97">
        <v>546</v>
      </c>
      <c r="E70" s="87">
        <f>Parameters!$D$19</f>
        <v>0.26</v>
      </c>
      <c r="F70" s="97">
        <v>426</v>
      </c>
      <c r="G70" s="87">
        <f>Parameters!$D$21</f>
        <v>0.22</v>
      </c>
      <c r="H70" s="97"/>
      <c r="I70" s="87"/>
      <c r="J70" s="97"/>
      <c r="K70" s="87"/>
      <c r="L70" s="97"/>
      <c r="M70" s="87"/>
      <c r="N70" s="97"/>
      <c r="O70" s="87"/>
      <c r="P70" s="96"/>
      <c r="Q70" s="97"/>
      <c r="R70" s="96"/>
      <c r="S70" s="95"/>
      <c r="T70" s="100"/>
      <c r="U70" s="92"/>
      <c r="V70" s="84"/>
      <c r="W70" s="91">
        <f t="shared" si="78"/>
        <v>275.22000000000003</v>
      </c>
      <c r="X70" s="130">
        <f t="shared" si="79"/>
        <v>275.22000000000003</v>
      </c>
      <c r="Y70" s="130">
        <f t="shared" ref="Y70:AG70" si="100">X70*(1+X$3)</f>
        <v>275.90805</v>
      </c>
      <c r="Z70" s="130">
        <f t="shared" si="100"/>
        <v>272.45919937500003</v>
      </c>
      <c r="AA70" s="130">
        <f t="shared" si="100"/>
        <v>275.83769344724999</v>
      </c>
      <c r="AB70" s="130">
        <f t="shared" si="100"/>
        <v>302.45603086490962</v>
      </c>
      <c r="AC70" s="130">
        <f t="shared" si="100"/>
        <v>312.92100953283546</v>
      </c>
      <c r="AD70" s="130">
        <f t="shared" si="100"/>
        <v>321.49504519403519</v>
      </c>
      <c r="AE70" s="130">
        <f t="shared" si="100"/>
        <v>328.24644114310991</v>
      </c>
      <c r="AF70" s="130">
        <f t="shared" si="100"/>
        <v>334.81136996597212</v>
      </c>
      <c r="AG70" s="130">
        <f t="shared" si="100"/>
        <v>341.17278599532557</v>
      </c>
      <c r="AH70" s="130">
        <f t="shared" si="86"/>
        <v>347.65506892923673</v>
      </c>
      <c r="AI70" s="130">
        <f t="shared" si="87"/>
        <v>354.2605152388922</v>
      </c>
      <c r="AJ70" s="130">
        <f t="shared" si="88"/>
        <v>360.99146502843109</v>
      </c>
      <c r="AK70" s="130">
        <f t="shared" si="89"/>
        <v>367.85030286397125</v>
      </c>
    </row>
    <row r="71" spans="1:37" ht="15.75" x14ac:dyDescent="0.25">
      <c r="A71" s="166" t="s">
        <v>282</v>
      </c>
      <c r="B71" s="97">
        <v>60</v>
      </c>
      <c r="C71" s="87">
        <f>Parameters!$D$17</f>
        <v>0.22</v>
      </c>
      <c r="D71" s="97"/>
      <c r="E71" s="87"/>
      <c r="F71" s="97"/>
      <c r="G71" s="87"/>
      <c r="H71" s="97"/>
      <c r="I71" s="87"/>
      <c r="J71" s="97">
        <v>460</v>
      </c>
      <c r="K71" s="87">
        <f>Parameters!$D$25</f>
        <v>0.31</v>
      </c>
      <c r="L71" s="97"/>
      <c r="M71" s="87"/>
      <c r="N71" s="97"/>
      <c r="O71" s="87"/>
      <c r="P71" s="96"/>
      <c r="Q71" s="97"/>
      <c r="R71" s="96"/>
      <c r="S71" s="95"/>
      <c r="T71" s="100"/>
      <c r="U71" s="92"/>
      <c r="V71" s="84"/>
      <c r="W71" s="91">
        <f t="shared" si="78"/>
        <v>171.38</v>
      </c>
      <c r="X71" s="130">
        <f t="shared" si="79"/>
        <v>171.38</v>
      </c>
      <c r="Y71" s="130">
        <f t="shared" ref="Y71:AG71" si="101">X71*(1+X$3)</f>
        <v>171.80844999999999</v>
      </c>
      <c r="Z71" s="130">
        <f t="shared" si="101"/>
        <v>169.66084437500001</v>
      </c>
      <c r="AA71" s="130">
        <f t="shared" si="101"/>
        <v>171.76463884525</v>
      </c>
      <c r="AB71" s="130">
        <f t="shared" si="101"/>
        <v>188.33992649381665</v>
      </c>
      <c r="AC71" s="130">
        <f t="shared" si="101"/>
        <v>194.8564879505027</v>
      </c>
      <c r="AD71" s="130">
        <f t="shared" si="101"/>
        <v>200.19555572034648</v>
      </c>
      <c r="AE71" s="130">
        <f t="shared" si="101"/>
        <v>204.39966239047374</v>
      </c>
      <c r="AF71" s="130">
        <f t="shared" si="101"/>
        <v>208.4876556382832</v>
      </c>
      <c r="AG71" s="130">
        <f t="shared" si="101"/>
        <v>212.44892109541055</v>
      </c>
      <c r="AH71" s="130">
        <f t="shared" si="86"/>
        <v>216.48545059622333</v>
      </c>
      <c r="AI71" s="130">
        <f t="shared" si="87"/>
        <v>220.59867415755156</v>
      </c>
      <c r="AJ71" s="130">
        <f t="shared" si="88"/>
        <v>224.79004896654502</v>
      </c>
      <c r="AK71" s="130">
        <f t="shared" si="89"/>
        <v>229.06105989690934</v>
      </c>
    </row>
    <row r="72" spans="1:37" ht="51" x14ac:dyDescent="0.25">
      <c r="A72" s="166" t="s">
        <v>281</v>
      </c>
      <c r="B72" s="97"/>
      <c r="C72" s="87"/>
      <c r="D72" s="97"/>
      <c r="E72" s="87"/>
      <c r="F72" s="97"/>
      <c r="G72" s="87"/>
      <c r="H72" s="97"/>
      <c r="I72" s="87"/>
      <c r="J72" s="97">
        <v>60</v>
      </c>
      <c r="K72" s="87">
        <f>Parameters!$D$25</f>
        <v>0.31</v>
      </c>
      <c r="L72" s="97"/>
      <c r="M72" s="87"/>
      <c r="N72" s="97"/>
      <c r="O72" s="87"/>
      <c r="P72" s="96"/>
      <c r="Q72" s="97"/>
      <c r="R72" s="96"/>
      <c r="S72" s="95"/>
      <c r="T72" s="94" t="s">
        <v>207</v>
      </c>
      <c r="U72" s="93">
        <f>Parameters!$B$7</f>
        <v>1.5</v>
      </c>
      <c r="V72" s="84"/>
      <c r="W72" s="91">
        <f t="shared" si="78"/>
        <v>30.690000000000005</v>
      </c>
      <c r="X72" s="130">
        <f t="shared" si="79"/>
        <v>30.690000000000005</v>
      </c>
      <c r="Y72" s="130">
        <f t="shared" ref="Y72:AG72" si="102">X72*(1+X$3)</f>
        <v>30.766725000000005</v>
      </c>
      <c r="Z72" s="130">
        <f t="shared" si="102"/>
        <v>30.382140937500004</v>
      </c>
      <c r="AA72" s="130">
        <f t="shared" si="102"/>
        <v>30.758879485125004</v>
      </c>
      <c r="AB72" s="130">
        <f t="shared" si="102"/>
        <v>33.727111355439568</v>
      </c>
      <c r="AC72" s="130">
        <f t="shared" si="102"/>
        <v>34.894069408337778</v>
      </c>
      <c r="AD72" s="130">
        <f t="shared" si="102"/>
        <v>35.850166910126234</v>
      </c>
      <c r="AE72" s="130">
        <f t="shared" si="102"/>
        <v>36.603020415238881</v>
      </c>
      <c r="AF72" s="130">
        <f t="shared" si="102"/>
        <v>37.335080823543656</v>
      </c>
      <c r="AG72" s="130">
        <f t="shared" si="102"/>
        <v>38.044447359190983</v>
      </c>
      <c r="AH72" s="130">
        <f t="shared" si="86"/>
        <v>38.767291859015607</v>
      </c>
      <c r="AI72" s="130">
        <f t="shared" si="87"/>
        <v>39.503870404336901</v>
      </c>
      <c r="AJ72" s="130">
        <f t="shared" si="88"/>
        <v>40.2544439420193</v>
      </c>
      <c r="AK72" s="130">
        <f t="shared" si="89"/>
        <v>41.019278376917661</v>
      </c>
    </row>
    <row r="73" spans="1:37" ht="15.75" x14ac:dyDescent="0.25">
      <c r="A73" s="166" t="s">
        <v>280</v>
      </c>
      <c r="B73" s="97">
        <v>60</v>
      </c>
      <c r="C73" s="87">
        <f>Parameters!$D$17</f>
        <v>0.22</v>
      </c>
      <c r="D73" s="97"/>
      <c r="E73" s="87"/>
      <c r="F73" s="97"/>
      <c r="G73" s="87"/>
      <c r="H73" s="97"/>
      <c r="I73" s="87"/>
      <c r="J73" s="97">
        <v>460</v>
      </c>
      <c r="K73" s="87">
        <f>Parameters!$D$25</f>
        <v>0.31</v>
      </c>
      <c r="L73" s="97"/>
      <c r="M73" s="87"/>
      <c r="N73" s="97"/>
      <c r="O73" s="87"/>
      <c r="P73" s="96"/>
      <c r="Q73" s="97"/>
      <c r="R73" s="96"/>
      <c r="S73" s="95"/>
      <c r="T73" s="100"/>
      <c r="U73" s="92"/>
      <c r="V73" s="84"/>
      <c r="W73" s="91">
        <f t="shared" si="78"/>
        <v>171.38</v>
      </c>
      <c r="X73" s="130">
        <f t="shared" si="79"/>
        <v>171.38</v>
      </c>
      <c r="Y73" s="130">
        <f t="shared" ref="Y73:AG73" si="103">X73*(1+X$3)</f>
        <v>171.80844999999999</v>
      </c>
      <c r="Z73" s="130">
        <f t="shared" si="103"/>
        <v>169.66084437500001</v>
      </c>
      <c r="AA73" s="130">
        <f t="shared" si="103"/>
        <v>171.76463884525</v>
      </c>
      <c r="AB73" s="130">
        <f t="shared" si="103"/>
        <v>188.33992649381665</v>
      </c>
      <c r="AC73" s="130">
        <f t="shared" si="103"/>
        <v>194.8564879505027</v>
      </c>
      <c r="AD73" s="130">
        <f t="shared" si="103"/>
        <v>200.19555572034648</v>
      </c>
      <c r="AE73" s="130">
        <f t="shared" si="103"/>
        <v>204.39966239047374</v>
      </c>
      <c r="AF73" s="130">
        <f t="shared" si="103"/>
        <v>208.4876556382832</v>
      </c>
      <c r="AG73" s="130">
        <f t="shared" si="103"/>
        <v>212.44892109541055</v>
      </c>
      <c r="AH73" s="130">
        <f t="shared" si="86"/>
        <v>216.48545059622333</v>
      </c>
      <c r="AI73" s="130">
        <f t="shared" si="87"/>
        <v>220.59867415755156</v>
      </c>
      <c r="AJ73" s="130">
        <f t="shared" si="88"/>
        <v>224.79004896654502</v>
      </c>
      <c r="AK73" s="130">
        <f t="shared" si="89"/>
        <v>229.06105989690934</v>
      </c>
    </row>
    <row r="74" spans="1:37" ht="51" x14ac:dyDescent="0.25">
      <c r="A74" s="166" t="s">
        <v>279</v>
      </c>
      <c r="B74" s="97"/>
      <c r="C74" s="87"/>
      <c r="D74" s="97"/>
      <c r="E74" s="87"/>
      <c r="F74" s="97"/>
      <c r="G74" s="87"/>
      <c r="H74" s="97"/>
      <c r="I74" s="87"/>
      <c r="J74" s="97">
        <v>60</v>
      </c>
      <c r="K74" s="87">
        <f>Parameters!$D$25</f>
        <v>0.31</v>
      </c>
      <c r="L74" s="97"/>
      <c r="M74" s="87"/>
      <c r="N74" s="97"/>
      <c r="O74" s="87"/>
      <c r="P74" s="96"/>
      <c r="Q74" s="97"/>
      <c r="R74" s="96"/>
      <c r="S74" s="95"/>
      <c r="T74" s="94" t="s">
        <v>207</v>
      </c>
      <c r="U74" s="93">
        <f>Parameters!$B$7</f>
        <v>1.5</v>
      </c>
      <c r="V74" s="84"/>
      <c r="W74" s="91">
        <f t="shared" si="78"/>
        <v>30.690000000000005</v>
      </c>
      <c r="X74" s="130">
        <f t="shared" si="79"/>
        <v>30.690000000000005</v>
      </c>
      <c r="Y74" s="130">
        <f t="shared" ref="Y74:AG74" si="104">X74*(1+X$3)</f>
        <v>30.766725000000005</v>
      </c>
      <c r="Z74" s="130">
        <f t="shared" si="104"/>
        <v>30.382140937500004</v>
      </c>
      <c r="AA74" s="130">
        <f t="shared" si="104"/>
        <v>30.758879485125004</v>
      </c>
      <c r="AB74" s="130">
        <f t="shared" si="104"/>
        <v>33.727111355439568</v>
      </c>
      <c r="AC74" s="130">
        <f t="shared" si="104"/>
        <v>34.894069408337778</v>
      </c>
      <c r="AD74" s="130">
        <f t="shared" si="104"/>
        <v>35.850166910126234</v>
      </c>
      <c r="AE74" s="130">
        <f t="shared" si="104"/>
        <v>36.603020415238881</v>
      </c>
      <c r="AF74" s="130">
        <f t="shared" si="104"/>
        <v>37.335080823543656</v>
      </c>
      <c r="AG74" s="130">
        <f t="shared" si="104"/>
        <v>38.044447359190983</v>
      </c>
      <c r="AH74" s="130">
        <f t="shared" si="86"/>
        <v>38.767291859015607</v>
      </c>
      <c r="AI74" s="130">
        <f t="shared" si="87"/>
        <v>39.503870404336901</v>
      </c>
      <c r="AJ74" s="130">
        <f t="shared" si="88"/>
        <v>40.2544439420193</v>
      </c>
      <c r="AK74" s="130">
        <f t="shared" si="89"/>
        <v>41.019278376917661</v>
      </c>
    </row>
    <row r="75" spans="1:37" ht="15.75" x14ac:dyDescent="0.25">
      <c r="A75" s="166" t="s">
        <v>278</v>
      </c>
      <c r="B75" s="97">
        <v>60</v>
      </c>
      <c r="C75" s="87">
        <f>Parameters!$D$17</f>
        <v>0.22</v>
      </c>
      <c r="D75" s="97"/>
      <c r="E75" s="87"/>
      <c r="F75" s="97"/>
      <c r="G75" s="87"/>
      <c r="H75" s="97">
        <v>90</v>
      </c>
      <c r="I75" s="87">
        <f>Parameters!$D$23</f>
        <v>0.31</v>
      </c>
      <c r="J75" s="97">
        <v>60</v>
      </c>
      <c r="K75" s="87">
        <f>Parameters!$D$25</f>
        <v>0.31</v>
      </c>
      <c r="L75" s="97"/>
      <c r="M75" s="87"/>
      <c r="N75" s="97"/>
      <c r="O75" s="87"/>
      <c r="P75" s="96"/>
      <c r="Q75" s="97"/>
      <c r="R75" s="96"/>
      <c r="S75" s="95"/>
      <c r="T75" s="100"/>
      <c r="U75" s="92"/>
      <c r="V75" s="84"/>
      <c r="W75" s="91">
        <f t="shared" si="78"/>
        <v>65.67</v>
      </c>
      <c r="X75" s="130">
        <f t="shared" si="79"/>
        <v>65.67</v>
      </c>
      <c r="Y75" s="130">
        <f t="shared" ref="Y75:AG75" si="105">X75*(1+X$3)</f>
        <v>65.834175000000002</v>
      </c>
      <c r="Z75" s="130">
        <f t="shared" si="105"/>
        <v>65.011247812500002</v>
      </c>
      <c r="AA75" s="130">
        <f t="shared" si="105"/>
        <v>65.817387285375005</v>
      </c>
      <c r="AB75" s="130">
        <f t="shared" si="105"/>
        <v>72.168765158413692</v>
      </c>
      <c r="AC75" s="130">
        <f t="shared" si="105"/>
        <v>74.665804432894802</v>
      </c>
      <c r="AD75" s="130">
        <f t="shared" si="105"/>
        <v>76.711647474356127</v>
      </c>
      <c r="AE75" s="130">
        <f t="shared" si="105"/>
        <v>78.322592071317601</v>
      </c>
      <c r="AF75" s="130">
        <f t="shared" si="105"/>
        <v>79.889043912743958</v>
      </c>
      <c r="AG75" s="130">
        <f t="shared" si="105"/>
        <v>81.406935747086081</v>
      </c>
      <c r="AH75" s="130">
        <f t="shared" si="86"/>
        <v>82.953667526280711</v>
      </c>
      <c r="AI75" s="130">
        <f t="shared" si="87"/>
        <v>84.52978720928003</v>
      </c>
      <c r="AJ75" s="130">
        <f t="shared" si="88"/>
        <v>86.135853166256339</v>
      </c>
      <c r="AK75" s="130">
        <f t="shared" si="89"/>
        <v>87.772434376415205</v>
      </c>
    </row>
    <row r="76" spans="1:37" ht="51" x14ac:dyDescent="0.25">
      <c r="A76" s="166" t="s">
        <v>277</v>
      </c>
      <c r="B76" s="97"/>
      <c r="C76" s="87"/>
      <c r="D76" s="97"/>
      <c r="E76" s="87"/>
      <c r="F76" s="97"/>
      <c r="G76" s="87"/>
      <c r="H76" s="97"/>
      <c r="I76" s="87"/>
      <c r="J76" s="97">
        <v>60</v>
      </c>
      <c r="K76" s="87">
        <f>Parameters!$D$25</f>
        <v>0.31</v>
      </c>
      <c r="L76" s="97"/>
      <c r="M76" s="87"/>
      <c r="N76" s="97"/>
      <c r="O76" s="87"/>
      <c r="P76" s="96"/>
      <c r="Q76" s="97"/>
      <c r="R76" s="96"/>
      <c r="S76" s="95"/>
      <c r="T76" s="94" t="s">
        <v>207</v>
      </c>
      <c r="U76" s="93">
        <f>Parameters!$B$7</f>
        <v>1.5</v>
      </c>
      <c r="V76" s="84"/>
      <c r="W76" s="91">
        <f t="shared" si="78"/>
        <v>30.690000000000005</v>
      </c>
      <c r="X76" s="130">
        <f t="shared" si="79"/>
        <v>30.690000000000005</v>
      </c>
      <c r="Y76" s="130">
        <f t="shared" ref="Y76:AG76" si="106">X76*(1+X$3)</f>
        <v>30.766725000000005</v>
      </c>
      <c r="Z76" s="130">
        <f t="shared" si="106"/>
        <v>30.382140937500004</v>
      </c>
      <c r="AA76" s="130">
        <f t="shared" si="106"/>
        <v>30.758879485125004</v>
      </c>
      <c r="AB76" s="130">
        <f t="shared" si="106"/>
        <v>33.727111355439568</v>
      </c>
      <c r="AC76" s="130">
        <f t="shared" si="106"/>
        <v>34.894069408337778</v>
      </c>
      <c r="AD76" s="130">
        <f t="shared" si="106"/>
        <v>35.850166910126234</v>
      </c>
      <c r="AE76" s="130">
        <f t="shared" si="106"/>
        <v>36.603020415238881</v>
      </c>
      <c r="AF76" s="130">
        <f t="shared" si="106"/>
        <v>37.335080823543656</v>
      </c>
      <c r="AG76" s="130">
        <f t="shared" si="106"/>
        <v>38.044447359190983</v>
      </c>
      <c r="AH76" s="130">
        <f t="shared" si="86"/>
        <v>38.767291859015607</v>
      </c>
      <c r="AI76" s="130">
        <f t="shared" si="87"/>
        <v>39.503870404336901</v>
      </c>
      <c r="AJ76" s="130">
        <f t="shared" si="88"/>
        <v>40.2544439420193</v>
      </c>
      <c r="AK76" s="130">
        <f t="shared" si="89"/>
        <v>41.019278376917661</v>
      </c>
    </row>
    <row r="77" spans="1:37" ht="15.75" x14ac:dyDescent="0.25">
      <c r="A77" s="168" t="s">
        <v>270</v>
      </c>
      <c r="B77" s="89"/>
      <c r="C77" s="90"/>
      <c r="D77" s="89"/>
      <c r="E77" s="90"/>
      <c r="F77" s="89"/>
      <c r="G77" s="90"/>
      <c r="H77" s="89"/>
      <c r="I77" s="90"/>
      <c r="J77" s="89"/>
      <c r="K77" s="90"/>
      <c r="L77" s="89"/>
      <c r="M77" s="90"/>
      <c r="N77" s="89"/>
      <c r="O77" s="90"/>
      <c r="P77" s="90"/>
      <c r="Q77" s="89"/>
      <c r="R77" s="89"/>
      <c r="S77" s="90"/>
      <c r="T77" s="89"/>
      <c r="U77" s="89"/>
      <c r="V77" s="89"/>
      <c r="W77" s="88"/>
      <c r="X77" s="140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</row>
    <row r="78" spans="1:37" ht="30" x14ac:dyDescent="0.25">
      <c r="A78" s="166" t="s">
        <v>276</v>
      </c>
      <c r="B78" s="97">
        <v>60</v>
      </c>
      <c r="C78" s="87">
        <f>Parameters!$D$17</f>
        <v>0.22</v>
      </c>
      <c r="D78" s="97">
        <v>480</v>
      </c>
      <c r="E78" s="87">
        <f>Parameters!$D$19</f>
        <v>0.26</v>
      </c>
      <c r="F78" s="97">
        <v>86</v>
      </c>
      <c r="G78" s="87">
        <f>Parameters!$D$21</f>
        <v>0.22</v>
      </c>
      <c r="H78" s="97"/>
      <c r="I78" s="87"/>
      <c r="J78" s="97">
        <v>5520</v>
      </c>
      <c r="K78" s="87">
        <f>Parameters!$D$25</f>
        <v>0.31</v>
      </c>
      <c r="L78" s="97"/>
      <c r="M78" s="87"/>
      <c r="N78" s="97">
        <v>60</v>
      </c>
      <c r="O78" s="87">
        <f>Parameters!$D$29</f>
        <v>0.31</v>
      </c>
      <c r="P78" s="96">
        <v>180.68518518518519</v>
      </c>
      <c r="Q78" s="97"/>
      <c r="R78" s="96">
        <v>79.432624113475185</v>
      </c>
      <c r="S78" s="97"/>
      <c r="T78" s="104" t="s">
        <v>238</v>
      </c>
      <c r="U78" s="101">
        <f>1/Parameters!$B$11</f>
        <v>9.2592592592592587E-2</v>
      </c>
      <c r="V78" s="84"/>
      <c r="W78" s="91">
        <f t="shared" ref="W78:W83" si="107">IF((B78*C78+D78*E78+F78*G78+H78*I78+J78*K78+L78*M78+N78*O78+P78+Q78*R78)=0,"",
                          ((B78*C78+D78*E78+F78*G78+H78*I78+J78*K78+L78*M78+N78*O78)*IF(U78&gt;0,U78,1)+P78+IF(Q78=0,1,Q78)*R78)*(1+Overhead_Common)*IF(V78&gt;0,V78,1))</f>
        <v>478.2955161544524</v>
      </c>
      <c r="X78" s="130">
        <f t="shared" ref="X78:X83" si="108">W78</f>
        <v>478.2955161544524</v>
      </c>
      <c r="Y78" s="130">
        <f t="shared" ref="Y78:AG78" si="109">X78*(1+X$3)</f>
        <v>479.49125494483849</v>
      </c>
      <c r="Z78" s="130">
        <f t="shared" si="109"/>
        <v>473.49761425802802</v>
      </c>
      <c r="AA78" s="130">
        <f t="shared" si="109"/>
        <v>479.36898467482757</v>
      </c>
      <c r="AB78" s="130">
        <f t="shared" si="109"/>
        <v>525.62809169594846</v>
      </c>
      <c r="AC78" s="130">
        <f t="shared" si="109"/>
        <v>543.81482366862826</v>
      </c>
      <c r="AD78" s="130">
        <f t="shared" si="109"/>
        <v>558.71534983714878</v>
      </c>
      <c r="AE78" s="130">
        <f t="shared" si="109"/>
        <v>570.44837218372891</v>
      </c>
      <c r="AF78" s="130">
        <f t="shared" si="109"/>
        <v>581.85733962740346</v>
      </c>
      <c r="AG78" s="130">
        <f t="shared" si="109"/>
        <v>592.91262908032411</v>
      </c>
      <c r="AH78" s="130">
        <f t="shared" ref="AH78:AH83" si="110">AG78*(1+AG$3)</f>
        <v>604.17796903285023</v>
      </c>
      <c r="AI78" s="130">
        <f t="shared" ref="AI78:AI83" si="111">AH78*(1+AH$3)</f>
        <v>615.65735044447433</v>
      </c>
      <c r="AJ78" s="130">
        <f t="shared" ref="AJ78:AJ83" si="112">AI78*(1+AI$3)</f>
        <v>627.3548401029193</v>
      </c>
      <c r="AK78" s="130">
        <f t="shared" ref="AK78:AK83" si="113">AJ78*(1+AJ$3)</f>
        <v>639.27458206487472</v>
      </c>
    </row>
    <row r="79" spans="1:37" ht="15.75" x14ac:dyDescent="0.25">
      <c r="A79" s="166" t="s">
        <v>275</v>
      </c>
      <c r="B79" s="97">
        <v>60</v>
      </c>
      <c r="C79" s="87">
        <f>Parameters!$D$17</f>
        <v>0.22</v>
      </c>
      <c r="D79" s="97"/>
      <c r="E79" s="87"/>
      <c r="F79" s="97">
        <v>88</v>
      </c>
      <c r="G79" s="87">
        <f>Parameters!$D$21</f>
        <v>0.22</v>
      </c>
      <c r="H79" s="97">
        <v>180</v>
      </c>
      <c r="I79" s="87">
        <f>Parameters!$D$23</f>
        <v>0.31</v>
      </c>
      <c r="J79" s="97">
        <v>345</v>
      </c>
      <c r="K79" s="87">
        <f>Parameters!$D$25</f>
        <v>0.31</v>
      </c>
      <c r="L79" s="97">
        <v>120</v>
      </c>
      <c r="M79" s="87">
        <f>Parameters!$D$27</f>
        <v>0.31</v>
      </c>
      <c r="N79" s="97"/>
      <c r="O79" s="87"/>
      <c r="P79" s="96"/>
      <c r="Q79" s="97"/>
      <c r="R79" s="96"/>
      <c r="S79" s="95"/>
      <c r="T79" s="100"/>
      <c r="U79" s="92"/>
      <c r="V79" s="84"/>
      <c r="W79" s="91">
        <f t="shared" si="107"/>
        <v>255.76100000000002</v>
      </c>
      <c r="X79" s="130">
        <f t="shared" si="108"/>
        <v>255.76100000000002</v>
      </c>
      <c r="Y79" s="130">
        <f t="shared" ref="Y79:AG79" si="114">X79*(1+X$3)</f>
        <v>256.40040249999998</v>
      </c>
      <c r="Z79" s="130">
        <f t="shared" si="114"/>
        <v>253.19539746875</v>
      </c>
      <c r="AA79" s="130">
        <f t="shared" si="114"/>
        <v>256.33502039736248</v>
      </c>
      <c r="AB79" s="130">
        <f t="shared" si="114"/>
        <v>281.07134986570799</v>
      </c>
      <c r="AC79" s="130">
        <f t="shared" si="114"/>
        <v>290.79641857106145</v>
      </c>
      <c r="AD79" s="130">
        <f t="shared" si="114"/>
        <v>298.76424043990858</v>
      </c>
      <c r="AE79" s="130">
        <f t="shared" si="114"/>
        <v>305.03828948914662</v>
      </c>
      <c r="AF79" s="130">
        <f t="shared" si="114"/>
        <v>311.13905527892956</v>
      </c>
      <c r="AG79" s="130">
        <f t="shared" si="114"/>
        <v>317.05069732922919</v>
      </c>
      <c r="AH79" s="130">
        <f t="shared" si="110"/>
        <v>323.0746605784845</v>
      </c>
      <c r="AI79" s="130">
        <f t="shared" si="111"/>
        <v>329.21307912947566</v>
      </c>
      <c r="AJ79" s="130">
        <f t="shared" si="112"/>
        <v>335.46812763293565</v>
      </c>
      <c r="AK79" s="130">
        <f t="shared" si="113"/>
        <v>341.8420220579614</v>
      </c>
    </row>
    <row r="80" spans="1:37" ht="15.75" x14ac:dyDescent="0.25">
      <c r="A80" s="166" t="s">
        <v>274</v>
      </c>
      <c r="B80" s="97">
        <v>60</v>
      </c>
      <c r="C80" s="87">
        <f>Parameters!$D$17</f>
        <v>0.22</v>
      </c>
      <c r="D80" s="97"/>
      <c r="E80" s="87"/>
      <c r="F80" s="97">
        <v>176</v>
      </c>
      <c r="G80" s="87">
        <f>Parameters!$D$21</f>
        <v>0.22</v>
      </c>
      <c r="H80" s="97">
        <v>180</v>
      </c>
      <c r="I80" s="87">
        <f>Parameters!$D$23</f>
        <v>0.31</v>
      </c>
      <c r="J80" s="97">
        <v>450</v>
      </c>
      <c r="K80" s="87">
        <f>Parameters!$D$25</f>
        <v>0.31</v>
      </c>
      <c r="L80" s="97">
        <v>165</v>
      </c>
      <c r="M80" s="87">
        <f>Parameters!$D$27</f>
        <v>0.31</v>
      </c>
      <c r="N80" s="97"/>
      <c r="O80" s="87"/>
      <c r="P80" s="96"/>
      <c r="Q80" s="97"/>
      <c r="R80" s="96"/>
      <c r="S80" s="95"/>
      <c r="T80" s="100"/>
      <c r="U80" s="92"/>
      <c r="V80" s="84"/>
      <c r="W80" s="91">
        <f t="shared" si="107"/>
        <v>328.20700000000005</v>
      </c>
      <c r="X80" s="130">
        <f t="shared" si="108"/>
        <v>328.20700000000005</v>
      </c>
      <c r="Y80" s="130">
        <f t="shared" ref="Y80:AG80" si="115">X80*(1+X$3)</f>
        <v>329.02751750000004</v>
      </c>
      <c r="Z80" s="130">
        <f t="shared" si="115"/>
        <v>324.91467353125006</v>
      </c>
      <c r="AA80" s="130">
        <f t="shared" si="115"/>
        <v>328.94361548303755</v>
      </c>
      <c r="AB80" s="130">
        <f t="shared" si="115"/>
        <v>360.68667437715067</v>
      </c>
      <c r="AC80" s="130">
        <f t="shared" si="115"/>
        <v>373.16643331060004</v>
      </c>
      <c r="AD80" s="130">
        <f t="shared" si="115"/>
        <v>383.3911935833105</v>
      </c>
      <c r="AE80" s="130">
        <f t="shared" si="115"/>
        <v>391.44240864855999</v>
      </c>
      <c r="AF80" s="130">
        <f t="shared" si="115"/>
        <v>399.27125682153121</v>
      </c>
      <c r="AG80" s="130">
        <f t="shared" si="115"/>
        <v>406.85741070114028</v>
      </c>
      <c r="AH80" s="130">
        <f t="shared" si="110"/>
        <v>414.5877015044619</v>
      </c>
      <c r="AI80" s="130">
        <f t="shared" si="111"/>
        <v>422.46486783304664</v>
      </c>
      <c r="AJ80" s="130">
        <f t="shared" si="112"/>
        <v>430.49170032187448</v>
      </c>
      <c r="AK80" s="130">
        <f t="shared" si="113"/>
        <v>438.67104262799006</v>
      </c>
    </row>
    <row r="81" spans="1:37" ht="15.75" x14ac:dyDescent="0.25">
      <c r="A81" s="167" t="s">
        <v>273</v>
      </c>
      <c r="B81" s="97">
        <v>60</v>
      </c>
      <c r="C81" s="87">
        <f>Parameters!$D$17</f>
        <v>0.22</v>
      </c>
      <c r="D81" s="97"/>
      <c r="E81" s="87"/>
      <c r="F81" s="97">
        <v>267</v>
      </c>
      <c r="G81" s="87">
        <f>Parameters!$D$21</f>
        <v>0.22</v>
      </c>
      <c r="H81" s="97">
        <v>180</v>
      </c>
      <c r="I81" s="87">
        <f>Parameters!$D$23</f>
        <v>0.31</v>
      </c>
      <c r="J81" s="97">
        <v>480</v>
      </c>
      <c r="K81" s="87">
        <f>Parameters!$D$25</f>
        <v>0.31</v>
      </c>
      <c r="L81" s="97">
        <v>210</v>
      </c>
      <c r="M81" s="87">
        <f>Parameters!$D$27</f>
        <v>0.31</v>
      </c>
      <c r="N81" s="97"/>
      <c r="O81" s="87"/>
      <c r="P81" s="96"/>
      <c r="Q81" s="97"/>
      <c r="R81" s="96"/>
      <c r="S81" s="95"/>
      <c r="T81" s="100"/>
      <c r="U81" s="92"/>
      <c r="V81" s="84"/>
      <c r="W81" s="91">
        <f t="shared" si="107"/>
        <v>375.80400000000003</v>
      </c>
      <c r="X81" s="130">
        <f t="shared" si="108"/>
        <v>375.80400000000003</v>
      </c>
      <c r="Y81" s="130">
        <f t="shared" ref="Y81:AG81" si="116">X81*(1+X$3)</f>
        <v>376.74351000000001</v>
      </c>
      <c r="Z81" s="130">
        <f t="shared" si="116"/>
        <v>372.03421612500006</v>
      </c>
      <c r="AA81" s="130">
        <f t="shared" si="116"/>
        <v>376.64744040495003</v>
      </c>
      <c r="AB81" s="130">
        <f t="shared" si="116"/>
        <v>412.99391840402774</v>
      </c>
      <c r="AC81" s="130">
        <f t="shared" si="116"/>
        <v>427.28350798080709</v>
      </c>
      <c r="AD81" s="130">
        <f t="shared" si="116"/>
        <v>438.99107609948123</v>
      </c>
      <c r="AE81" s="130">
        <f t="shared" si="116"/>
        <v>448.20988869757031</v>
      </c>
      <c r="AF81" s="130">
        <f t="shared" si="116"/>
        <v>457.17408647152172</v>
      </c>
      <c r="AG81" s="130">
        <f t="shared" si="116"/>
        <v>465.86039411448058</v>
      </c>
      <c r="AH81" s="130">
        <f t="shared" si="110"/>
        <v>474.71174160265565</v>
      </c>
      <c r="AI81" s="130">
        <f t="shared" si="111"/>
        <v>483.73126469310608</v>
      </c>
      <c r="AJ81" s="130">
        <f t="shared" si="112"/>
        <v>492.92215872227507</v>
      </c>
      <c r="AK81" s="130">
        <f t="shared" si="113"/>
        <v>502.28767973799825</v>
      </c>
    </row>
    <row r="82" spans="1:37" ht="15.75" x14ac:dyDescent="0.25">
      <c r="A82" s="166" t="s">
        <v>272</v>
      </c>
      <c r="B82" s="97">
        <v>6</v>
      </c>
      <c r="C82" s="87">
        <f>Parameters!$D$17</f>
        <v>0.22</v>
      </c>
      <c r="D82" s="97"/>
      <c r="E82" s="87"/>
      <c r="F82" s="97"/>
      <c r="G82" s="87"/>
      <c r="H82" s="97">
        <v>150</v>
      </c>
      <c r="I82" s="87">
        <f>Parameters!$D$23</f>
        <v>0.31</v>
      </c>
      <c r="J82" s="97">
        <v>15</v>
      </c>
      <c r="K82" s="87">
        <f>Parameters!$D$25</f>
        <v>0.31</v>
      </c>
      <c r="L82" s="97">
        <v>15</v>
      </c>
      <c r="M82" s="87">
        <f>Parameters!$D$27</f>
        <v>0.31</v>
      </c>
      <c r="N82" s="97"/>
      <c r="O82" s="87"/>
      <c r="P82" s="96"/>
      <c r="Q82" s="97"/>
      <c r="R82" s="96"/>
      <c r="S82" s="95"/>
      <c r="T82" s="100"/>
      <c r="U82" s="92"/>
      <c r="V82" s="84"/>
      <c r="W82" s="91">
        <f t="shared" si="107"/>
        <v>62.832000000000001</v>
      </c>
      <c r="X82" s="130">
        <f t="shared" si="108"/>
        <v>62.832000000000001</v>
      </c>
      <c r="Y82" s="130">
        <f t="shared" ref="Y82:AG82" si="117">X82*(1+X$3)</f>
        <v>62.989079999999994</v>
      </c>
      <c r="Z82" s="130">
        <f t="shared" si="117"/>
        <v>62.201716499999996</v>
      </c>
      <c r="AA82" s="130">
        <f t="shared" si="117"/>
        <v>62.973017784599996</v>
      </c>
      <c r="AB82" s="130">
        <f t="shared" si="117"/>
        <v>69.049914000813899</v>
      </c>
      <c r="AC82" s="130">
        <f t="shared" si="117"/>
        <v>71.439041025242062</v>
      </c>
      <c r="AD82" s="130">
        <f t="shared" si="117"/>
        <v>73.396470749333702</v>
      </c>
      <c r="AE82" s="130">
        <f t="shared" si="117"/>
        <v>74.937796635069702</v>
      </c>
      <c r="AF82" s="130">
        <f t="shared" si="117"/>
        <v>76.436552567771102</v>
      </c>
      <c r="AG82" s="130">
        <f t="shared" si="117"/>
        <v>77.888847066558739</v>
      </c>
      <c r="AH82" s="130">
        <f t="shared" si="110"/>
        <v>79.368735160823348</v>
      </c>
      <c r="AI82" s="130">
        <f t="shared" si="111"/>
        <v>80.87674112887899</v>
      </c>
      <c r="AJ82" s="130">
        <f t="shared" si="112"/>
        <v>82.413399210327682</v>
      </c>
      <c r="AK82" s="130">
        <f t="shared" si="113"/>
        <v>83.979253795323899</v>
      </c>
    </row>
    <row r="83" spans="1:37" ht="15.75" x14ac:dyDescent="0.25">
      <c r="A83" s="166" t="s">
        <v>271</v>
      </c>
      <c r="B83" s="97">
        <v>6</v>
      </c>
      <c r="C83" s="87">
        <f>Parameters!$D$17</f>
        <v>0.22</v>
      </c>
      <c r="D83" s="97"/>
      <c r="E83" s="87"/>
      <c r="F83" s="97"/>
      <c r="G83" s="87"/>
      <c r="H83" s="97">
        <v>150</v>
      </c>
      <c r="I83" s="87">
        <f>Parameters!$D$23</f>
        <v>0.31</v>
      </c>
      <c r="J83" s="97">
        <v>300</v>
      </c>
      <c r="K83" s="87">
        <f>Parameters!$D$25</f>
        <v>0.31</v>
      </c>
      <c r="L83" s="97">
        <v>15</v>
      </c>
      <c r="M83" s="87">
        <f>Parameters!$D$27</f>
        <v>0.31</v>
      </c>
      <c r="N83" s="97"/>
      <c r="O83" s="87"/>
      <c r="P83" s="96"/>
      <c r="Q83" s="97"/>
      <c r="R83" s="96"/>
      <c r="S83" s="95"/>
      <c r="T83" s="100"/>
      <c r="U83" s="92"/>
      <c r="V83" s="84"/>
      <c r="W83" s="91">
        <f t="shared" si="107"/>
        <v>160.01700000000002</v>
      </c>
      <c r="X83" s="130">
        <f t="shared" si="108"/>
        <v>160.01700000000002</v>
      </c>
      <c r="Y83" s="130">
        <f t="shared" ref="Y83:AG83" si="118">X83*(1+X$3)</f>
        <v>160.41704250000001</v>
      </c>
      <c r="Z83" s="130">
        <f t="shared" si="118"/>
        <v>158.41182946875003</v>
      </c>
      <c r="AA83" s="130">
        <f t="shared" si="118"/>
        <v>160.37613615416251</v>
      </c>
      <c r="AB83" s="130">
        <f t="shared" si="118"/>
        <v>175.85243329303918</v>
      </c>
      <c r="AC83" s="130">
        <f t="shared" si="118"/>
        <v>181.93692748497833</v>
      </c>
      <c r="AD83" s="130">
        <f t="shared" si="118"/>
        <v>186.92199929806674</v>
      </c>
      <c r="AE83" s="130">
        <f t="shared" si="118"/>
        <v>190.84736128332611</v>
      </c>
      <c r="AF83" s="130">
        <f t="shared" si="118"/>
        <v>194.66430850899263</v>
      </c>
      <c r="AG83" s="130">
        <f t="shared" si="118"/>
        <v>198.36293037066346</v>
      </c>
      <c r="AH83" s="130">
        <f t="shared" si="110"/>
        <v>202.13182604770606</v>
      </c>
      <c r="AI83" s="130">
        <f t="shared" si="111"/>
        <v>205.97233074261246</v>
      </c>
      <c r="AJ83" s="130">
        <f t="shared" si="112"/>
        <v>209.88580502672207</v>
      </c>
      <c r="AK83" s="130">
        <f t="shared" si="113"/>
        <v>213.87363532222977</v>
      </c>
    </row>
    <row r="84" spans="1:37" ht="15.75" x14ac:dyDescent="0.25">
      <c r="A84" s="168" t="s">
        <v>270</v>
      </c>
      <c r="B84" s="89"/>
      <c r="C84" s="90"/>
      <c r="D84" s="89"/>
      <c r="E84" s="90"/>
      <c r="F84" s="89"/>
      <c r="G84" s="90"/>
      <c r="H84" s="89"/>
      <c r="I84" s="90"/>
      <c r="J84" s="89"/>
      <c r="K84" s="90"/>
      <c r="L84" s="89"/>
      <c r="M84" s="90"/>
      <c r="N84" s="89"/>
      <c r="O84" s="90"/>
      <c r="P84" s="90"/>
      <c r="Q84" s="89"/>
      <c r="R84" s="89"/>
      <c r="S84" s="90"/>
      <c r="T84" s="89"/>
      <c r="U84" s="89"/>
      <c r="V84" s="89"/>
      <c r="W84" s="88"/>
      <c r="X84" s="140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</row>
    <row r="85" spans="1:37" ht="15.75" x14ac:dyDescent="0.25">
      <c r="A85" s="166" t="s">
        <v>269</v>
      </c>
      <c r="B85" s="97"/>
      <c r="C85" s="87"/>
      <c r="D85" s="97"/>
      <c r="E85" s="87"/>
      <c r="F85" s="97">
        <v>1680</v>
      </c>
      <c r="G85" s="87">
        <f>Parameters!$D$21</f>
        <v>0.22</v>
      </c>
      <c r="H85" s="97"/>
      <c r="I85" s="87"/>
      <c r="J85" s="97"/>
      <c r="K85" s="87"/>
      <c r="L85" s="97"/>
      <c r="M85" s="87"/>
      <c r="N85" s="97">
        <v>120</v>
      </c>
      <c r="O85" s="87">
        <f>Parameters!$D$29</f>
        <v>0.31</v>
      </c>
      <c r="P85" s="96"/>
      <c r="Q85" s="97"/>
      <c r="R85" s="96">
        <v>2937.7</v>
      </c>
      <c r="S85" s="95"/>
      <c r="T85" s="102" t="s">
        <v>268</v>
      </c>
      <c r="U85" s="92"/>
      <c r="V85" s="136">
        <f>1/Parameters!$B$10</f>
        <v>5.6818181818181816E-2</v>
      </c>
      <c r="W85" s="91">
        <f>IF((B85*C85+D85*E85+F85*G85+H85*I85+J85*K85+L85*M85+N85*O85+P85+Q85*R85)=0,"",
                          ((B85*C85+D85*E85+F85*G85+H85*I85+J85*K85+L85*M85+N85*O85)*IF(U85&gt;0,U85,1)+P85+IF(Q85=0,1,Q85)*R85)*(1+Overhead_Common)*IF(V85&gt;0,V85,1))</f>
        <v>209.03125</v>
      </c>
      <c r="X85" s="130">
        <f>W85</f>
        <v>209.03125</v>
      </c>
      <c r="Y85" s="130">
        <f t="shared" ref="Y85:AG85" si="119">X85*(1+X$3)</f>
        <v>209.553828125</v>
      </c>
      <c r="Z85" s="130">
        <f t="shared" si="119"/>
        <v>206.93440527343751</v>
      </c>
      <c r="AA85" s="130">
        <f t="shared" si="119"/>
        <v>209.50039189882813</v>
      </c>
      <c r="AB85" s="130">
        <f t="shared" si="119"/>
        <v>229.71717971706505</v>
      </c>
      <c r="AC85" s="130">
        <f t="shared" si="119"/>
        <v>237.66539413527551</v>
      </c>
      <c r="AD85" s="130">
        <f t="shared" si="119"/>
        <v>244.17742593458209</v>
      </c>
      <c r="AE85" s="130">
        <f t="shared" si="119"/>
        <v>249.3051518792083</v>
      </c>
      <c r="AF85" s="130">
        <f t="shared" si="119"/>
        <v>254.29125491679247</v>
      </c>
      <c r="AG85" s="130">
        <f t="shared" si="119"/>
        <v>259.12278876021151</v>
      </c>
      <c r="AH85" s="130">
        <f t="shared" ref="AH85" si="120">AG85*(1+AG$3)</f>
        <v>264.0461217466555</v>
      </c>
      <c r="AI85" s="130">
        <f t="shared" ref="AI85" si="121">AH85*(1+AH$3)</f>
        <v>269.06299805984196</v>
      </c>
      <c r="AJ85" s="130">
        <f t="shared" ref="AJ85" si="122">AI85*(1+AI$3)</f>
        <v>274.17519502297893</v>
      </c>
      <c r="AK85" s="130">
        <f t="shared" ref="AK85" si="123">AJ85*(1+AJ$3)</f>
        <v>279.3845237284155</v>
      </c>
    </row>
    <row r="86" spans="1:37" ht="15.75" x14ac:dyDescent="0.25">
      <c r="A86" s="168" t="s">
        <v>267</v>
      </c>
      <c r="B86" s="89"/>
      <c r="C86" s="90"/>
      <c r="D86" s="89"/>
      <c r="E86" s="90"/>
      <c r="F86" s="89"/>
      <c r="G86" s="90"/>
      <c r="H86" s="89"/>
      <c r="I86" s="90"/>
      <c r="J86" s="89"/>
      <c r="K86" s="90"/>
      <c r="L86" s="89"/>
      <c r="M86" s="90"/>
      <c r="N86" s="89"/>
      <c r="O86" s="90"/>
      <c r="P86" s="90"/>
      <c r="Q86" s="89"/>
      <c r="R86" s="89"/>
      <c r="S86" s="90"/>
      <c r="T86" s="89"/>
      <c r="U86" s="89"/>
      <c r="V86" s="89"/>
      <c r="W86" s="88"/>
      <c r="X86" s="140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</row>
    <row r="87" spans="1:37" ht="15.75" x14ac:dyDescent="0.25">
      <c r="A87" s="166" t="s">
        <v>266</v>
      </c>
      <c r="B87" s="97"/>
      <c r="C87" s="87"/>
      <c r="D87" s="97"/>
      <c r="E87" s="87"/>
      <c r="F87" s="97">
        <v>47</v>
      </c>
      <c r="G87" s="87">
        <f>Parameters!$D$21</f>
        <v>0.22</v>
      </c>
      <c r="H87" s="97"/>
      <c r="I87" s="87"/>
      <c r="J87" s="97">
        <v>412</v>
      </c>
      <c r="K87" s="87">
        <f>Parameters!$D$25</f>
        <v>0.31</v>
      </c>
      <c r="L87" s="97"/>
      <c r="M87" s="87"/>
      <c r="N87" s="97"/>
      <c r="O87" s="87"/>
      <c r="P87" s="96">
        <v>879.20636363636356</v>
      </c>
      <c r="Q87" s="97"/>
      <c r="R87" s="96">
        <v>228.38969943122675</v>
      </c>
      <c r="S87" s="95"/>
      <c r="T87" s="100"/>
      <c r="U87" s="92"/>
      <c r="V87" s="84"/>
      <c r="W87" s="91">
        <f t="shared" ref="W87:W101" si="124">IF((B87*C87+D87*E87+F87*G87+H87*I87+J87*K87+L87*M87+N87*O87+P87+Q87*R87)=0,"",
                          ((B87*C87+D87*E87+F87*G87+H87*I87+J87*K87+L87*M87+N87*O87)*IF(U87&gt;0,U87,1)+P87+IF(Q87=0,1,Q87)*R87)*(1+Overhead_Common)*IF(V87&gt;0,V87,1))</f>
        <v>1370.2216693743494</v>
      </c>
      <c r="X87" s="130">
        <f t="shared" ref="X87:X101" si="125">W87</f>
        <v>1370.2216693743494</v>
      </c>
      <c r="Y87" s="130">
        <f t="shared" ref="Y87:AG87" si="126">X87*(1+X$3)</f>
        <v>1373.6472235477852</v>
      </c>
      <c r="Z87" s="130">
        <f t="shared" si="126"/>
        <v>1356.476633253438</v>
      </c>
      <c r="AA87" s="130">
        <f t="shared" si="126"/>
        <v>1373.2969435057805</v>
      </c>
      <c r="AB87" s="130">
        <f t="shared" si="126"/>
        <v>1505.8200985540884</v>
      </c>
      <c r="AC87" s="130">
        <f t="shared" si="126"/>
        <v>1557.9214739640597</v>
      </c>
      <c r="AD87" s="130">
        <f t="shared" si="126"/>
        <v>1600.608522350675</v>
      </c>
      <c r="AE87" s="130">
        <f t="shared" si="126"/>
        <v>1634.2213013200389</v>
      </c>
      <c r="AF87" s="130">
        <f t="shared" si="126"/>
        <v>1666.9057273464398</v>
      </c>
      <c r="AG87" s="130">
        <f t="shared" si="126"/>
        <v>1698.5769361660221</v>
      </c>
      <c r="AH87" s="130">
        <f t="shared" ref="AH87:AH101" si="127">AG87*(1+AG$3)</f>
        <v>1730.8498979531764</v>
      </c>
      <c r="AI87" s="130">
        <f t="shared" ref="AI87:AI101" si="128">AH87*(1+AH$3)</f>
        <v>1763.7360460142866</v>
      </c>
      <c r="AJ87" s="130">
        <f t="shared" ref="AJ87:AJ101" si="129">AI87*(1+AI$3)</f>
        <v>1797.2470308885579</v>
      </c>
      <c r="AK87" s="130">
        <f t="shared" ref="AK87:AK101" si="130">AJ87*(1+AJ$3)</f>
        <v>1831.3947244754404</v>
      </c>
    </row>
    <row r="88" spans="1:37" ht="15.75" x14ac:dyDescent="0.25">
      <c r="A88" s="166" t="s">
        <v>265</v>
      </c>
      <c r="B88" s="97"/>
      <c r="C88" s="87"/>
      <c r="D88" s="97"/>
      <c r="E88" s="87"/>
      <c r="F88" s="97">
        <v>459</v>
      </c>
      <c r="G88" s="87">
        <f>Parameters!$D$21</f>
        <v>0.22</v>
      </c>
      <c r="H88" s="97">
        <v>120</v>
      </c>
      <c r="I88" s="87">
        <f>Parameters!$D$23</f>
        <v>0.31</v>
      </c>
      <c r="J88" s="97">
        <v>840</v>
      </c>
      <c r="K88" s="87">
        <f>Parameters!$D$25</f>
        <v>0.31</v>
      </c>
      <c r="L88" s="97"/>
      <c r="M88" s="87"/>
      <c r="N88" s="97">
        <v>60</v>
      </c>
      <c r="O88" s="87">
        <f>Parameters!$D$29</f>
        <v>0.31</v>
      </c>
      <c r="P88" s="96">
        <v>70.62</v>
      </c>
      <c r="Q88" s="97"/>
      <c r="R88" s="96"/>
      <c r="S88" s="95"/>
      <c r="T88" s="100"/>
      <c r="U88" s="92"/>
      <c r="V88" s="84"/>
      <c r="W88" s="91">
        <f t="shared" si="124"/>
        <v>536.58000000000004</v>
      </c>
      <c r="X88" s="130">
        <f t="shared" si="125"/>
        <v>536.58000000000004</v>
      </c>
      <c r="Y88" s="130">
        <f t="shared" ref="Y88:AG88" si="131">X88*(1+X$3)</f>
        <v>537.92145000000005</v>
      </c>
      <c r="Z88" s="130">
        <f t="shared" si="131"/>
        <v>531.19743187500012</v>
      </c>
      <c r="AA88" s="130">
        <f t="shared" si="131"/>
        <v>537.7842800302501</v>
      </c>
      <c r="AB88" s="130">
        <f t="shared" si="131"/>
        <v>589.68046305316921</v>
      </c>
      <c r="AC88" s="130">
        <f t="shared" si="131"/>
        <v>610.08340707480886</v>
      </c>
      <c r="AD88" s="130">
        <f t="shared" si="131"/>
        <v>626.79969242865866</v>
      </c>
      <c r="AE88" s="130">
        <f t="shared" si="131"/>
        <v>639.96248596966041</v>
      </c>
      <c r="AF88" s="130">
        <f t="shared" si="131"/>
        <v>652.76173568905358</v>
      </c>
      <c r="AG88" s="130">
        <f t="shared" si="131"/>
        <v>665.16420866714554</v>
      </c>
      <c r="AH88" s="130">
        <f t="shared" si="127"/>
        <v>677.8023286318213</v>
      </c>
      <c r="AI88" s="130">
        <f t="shared" si="128"/>
        <v>690.68057287582587</v>
      </c>
      <c r="AJ88" s="130">
        <f t="shared" si="129"/>
        <v>703.80350376046647</v>
      </c>
      <c r="AK88" s="130">
        <f t="shared" si="130"/>
        <v>717.17577033191526</v>
      </c>
    </row>
    <row r="89" spans="1:37" ht="15.75" x14ac:dyDescent="0.25">
      <c r="A89" s="166" t="s">
        <v>264</v>
      </c>
      <c r="B89" s="97"/>
      <c r="C89" s="87"/>
      <c r="D89" s="97"/>
      <c r="E89" s="87"/>
      <c r="F89" s="97">
        <v>459</v>
      </c>
      <c r="G89" s="87">
        <f>Parameters!$D$21</f>
        <v>0.22</v>
      </c>
      <c r="H89" s="97">
        <v>120</v>
      </c>
      <c r="I89" s="87">
        <f>Parameters!$D$23</f>
        <v>0.31</v>
      </c>
      <c r="J89" s="97">
        <v>1320</v>
      </c>
      <c r="K89" s="87">
        <f>Parameters!$D$25</f>
        <v>0.31</v>
      </c>
      <c r="L89" s="97"/>
      <c r="M89" s="87"/>
      <c r="N89" s="97">
        <v>60</v>
      </c>
      <c r="O89" s="87">
        <f>Parameters!$D$29</f>
        <v>0.31</v>
      </c>
      <c r="P89" s="96">
        <v>73.459999999999994</v>
      </c>
      <c r="Q89" s="97"/>
      <c r="R89" s="96"/>
      <c r="S89" s="95"/>
      <c r="T89" s="100"/>
      <c r="U89" s="92"/>
      <c r="V89" s="84"/>
      <c r="W89" s="91">
        <f t="shared" si="124"/>
        <v>703.38400000000013</v>
      </c>
      <c r="X89" s="130">
        <f t="shared" si="125"/>
        <v>703.38400000000013</v>
      </c>
      <c r="Y89" s="130">
        <f t="shared" ref="Y89:AG89" si="132">X89*(1+X$3)</f>
        <v>705.14246000000014</v>
      </c>
      <c r="Z89" s="130">
        <f t="shared" si="132"/>
        <v>696.32817925000018</v>
      </c>
      <c r="AA89" s="130">
        <f t="shared" si="132"/>
        <v>704.9626486727002</v>
      </c>
      <c r="AB89" s="130">
        <f t="shared" si="132"/>
        <v>772.99154426961582</v>
      </c>
      <c r="AC89" s="130">
        <f t="shared" si="132"/>
        <v>799.73705170134451</v>
      </c>
      <c r="AD89" s="130">
        <f t="shared" si="132"/>
        <v>821.64984691796144</v>
      </c>
      <c r="AE89" s="130">
        <f t="shared" si="132"/>
        <v>838.90449370323859</v>
      </c>
      <c r="AF89" s="130">
        <f t="shared" si="132"/>
        <v>855.68258357730338</v>
      </c>
      <c r="AG89" s="130">
        <f t="shared" si="132"/>
        <v>871.94055266527209</v>
      </c>
      <c r="AH89" s="130">
        <f t="shared" si="127"/>
        <v>888.5074231659122</v>
      </c>
      <c r="AI89" s="130">
        <f t="shared" si="128"/>
        <v>905.3890642060644</v>
      </c>
      <c r="AJ89" s="130">
        <f t="shared" si="129"/>
        <v>922.59145642597957</v>
      </c>
      <c r="AK89" s="130">
        <f t="shared" si="130"/>
        <v>940.12069409807305</v>
      </c>
    </row>
    <row r="90" spans="1:37" ht="15.75" x14ac:dyDescent="0.25">
      <c r="A90" s="166" t="s">
        <v>263</v>
      </c>
      <c r="B90" s="97"/>
      <c r="C90" s="87"/>
      <c r="D90" s="97"/>
      <c r="E90" s="87"/>
      <c r="F90" s="97">
        <v>459</v>
      </c>
      <c r="G90" s="87">
        <f>Parameters!$D$21</f>
        <v>0.22</v>
      </c>
      <c r="H90" s="97">
        <v>120</v>
      </c>
      <c r="I90" s="87">
        <f>Parameters!$D$23</f>
        <v>0.31</v>
      </c>
      <c r="J90" s="97">
        <v>1740</v>
      </c>
      <c r="K90" s="87">
        <f>Parameters!$D$25</f>
        <v>0.31</v>
      </c>
      <c r="L90" s="97"/>
      <c r="M90" s="87"/>
      <c r="N90" s="97">
        <v>60</v>
      </c>
      <c r="O90" s="87">
        <f>Parameters!$D$29</f>
        <v>0.31</v>
      </c>
      <c r="P90" s="96">
        <v>91.12</v>
      </c>
      <c r="Q90" s="97"/>
      <c r="R90" s="96"/>
      <c r="S90" s="95"/>
      <c r="T90" s="100"/>
      <c r="U90" s="92"/>
      <c r="V90" s="84"/>
      <c r="W90" s="91">
        <f t="shared" si="124"/>
        <v>866.03</v>
      </c>
      <c r="X90" s="130">
        <f t="shared" si="125"/>
        <v>866.03</v>
      </c>
      <c r="Y90" s="130">
        <f t="shared" ref="Y90:AG90" si="133">X90*(1+X$3)</f>
        <v>868.19507499999997</v>
      </c>
      <c r="Z90" s="130">
        <f t="shared" si="133"/>
        <v>857.34263656250005</v>
      </c>
      <c r="AA90" s="130">
        <f t="shared" si="133"/>
        <v>867.97368525587501</v>
      </c>
      <c r="AB90" s="130">
        <f t="shared" si="133"/>
        <v>951.73314588306698</v>
      </c>
      <c r="AC90" s="130">
        <f t="shared" si="133"/>
        <v>984.66311273062104</v>
      </c>
      <c r="AD90" s="130">
        <f t="shared" si="133"/>
        <v>1011.6428820194401</v>
      </c>
      <c r="AE90" s="130">
        <f t="shared" si="133"/>
        <v>1032.8873825418482</v>
      </c>
      <c r="AF90" s="130">
        <f t="shared" si="133"/>
        <v>1053.5451301926851</v>
      </c>
      <c r="AG90" s="130">
        <f t="shared" si="133"/>
        <v>1073.562487666346</v>
      </c>
      <c r="AH90" s="130">
        <f t="shared" si="127"/>
        <v>1093.9601749320066</v>
      </c>
      <c r="AI90" s="130">
        <f t="shared" si="128"/>
        <v>1114.7454182557146</v>
      </c>
      <c r="AJ90" s="130">
        <f t="shared" si="129"/>
        <v>1135.9255812025731</v>
      </c>
      <c r="AK90" s="130">
        <f t="shared" si="130"/>
        <v>1157.5081672454219</v>
      </c>
    </row>
    <row r="91" spans="1:37" ht="15.75" x14ac:dyDescent="0.25">
      <c r="A91" s="166" t="s">
        <v>262</v>
      </c>
      <c r="B91" s="97"/>
      <c r="C91" s="87"/>
      <c r="D91" s="97"/>
      <c r="E91" s="87"/>
      <c r="F91" s="97">
        <v>459</v>
      </c>
      <c r="G91" s="87">
        <f>Parameters!$D$21</f>
        <v>0.22</v>
      </c>
      <c r="H91" s="97">
        <v>120</v>
      </c>
      <c r="I91" s="87">
        <f>Parameters!$D$23</f>
        <v>0.31</v>
      </c>
      <c r="J91" s="97">
        <v>2160</v>
      </c>
      <c r="K91" s="87">
        <f>Parameters!$D$25</f>
        <v>0.31</v>
      </c>
      <c r="L91" s="97"/>
      <c r="M91" s="87"/>
      <c r="N91" s="97">
        <v>60</v>
      </c>
      <c r="O91" s="87">
        <f>Parameters!$D$29</f>
        <v>0.31</v>
      </c>
      <c r="P91" s="96">
        <v>91.12</v>
      </c>
      <c r="Q91" s="97"/>
      <c r="R91" s="96"/>
      <c r="S91" s="95"/>
      <c r="T91" s="100"/>
      <c r="U91" s="92"/>
      <c r="V91" s="84"/>
      <c r="W91" s="91">
        <f t="shared" si="124"/>
        <v>1009.2500000000001</v>
      </c>
      <c r="X91" s="130">
        <f t="shared" si="125"/>
        <v>1009.2500000000001</v>
      </c>
      <c r="Y91" s="130">
        <f t="shared" ref="Y91:AG91" si="134">X91*(1+X$3)</f>
        <v>1011.7731250000001</v>
      </c>
      <c r="Z91" s="130">
        <f t="shared" si="134"/>
        <v>999.12596093750005</v>
      </c>
      <c r="AA91" s="130">
        <f t="shared" si="134"/>
        <v>1011.515122853125</v>
      </c>
      <c r="AB91" s="130">
        <f t="shared" si="134"/>
        <v>1109.1263322084517</v>
      </c>
      <c r="AC91" s="130">
        <f t="shared" si="134"/>
        <v>1147.502103302864</v>
      </c>
      <c r="AD91" s="130">
        <f t="shared" si="134"/>
        <v>1178.9436609333627</v>
      </c>
      <c r="AE91" s="130">
        <f t="shared" si="134"/>
        <v>1203.7014778129633</v>
      </c>
      <c r="AF91" s="130">
        <f t="shared" si="134"/>
        <v>1227.7755073692226</v>
      </c>
      <c r="AG91" s="130">
        <f t="shared" si="134"/>
        <v>1251.1032420092376</v>
      </c>
      <c r="AH91" s="130">
        <f t="shared" si="127"/>
        <v>1274.8742036074129</v>
      </c>
      <c r="AI91" s="130">
        <f t="shared" si="128"/>
        <v>1299.0968134759537</v>
      </c>
      <c r="AJ91" s="130">
        <f t="shared" si="129"/>
        <v>1323.7796529319967</v>
      </c>
      <c r="AK91" s="130">
        <f t="shared" si="130"/>
        <v>1348.9314663377045</v>
      </c>
    </row>
    <row r="92" spans="1:37" ht="15.75" x14ac:dyDescent="0.25">
      <c r="A92" s="166" t="s">
        <v>261</v>
      </c>
      <c r="B92" s="97"/>
      <c r="C92" s="87"/>
      <c r="D92" s="97"/>
      <c r="E92" s="87"/>
      <c r="F92" s="97">
        <v>459</v>
      </c>
      <c r="G92" s="87">
        <f>Parameters!$D$21</f>
        <v>0.22</v>
      </c>
      <c r="H92" s="97">
        <v>120</v>
      </c>
      <c r="I92" s="87">
        <f>Parameters!$D$23</f>
        <v>0.31</v>
      </c>
      <c r="J92" s="97">
        <v>2580</v>
      </c>
      <c r="K92" s="87">
        <f>Parameters!$D$25</f>
        <v>0.31</v>
      </c>
      <c r="L92" s="97"/>
      <c r="M92" s="87"/>
      <c r="N92" s="97">
        <v>60</v>
      </c>
      <c r="O92" s="87">
        <f>Parameters!$D$29</f>
        <v>0.31</v>
      </c>
      <c r="P92" s="96">
        <v>99.17</v>
      </c>
      <c r="Q92" s="97"/>
      <c r="R92" s="96"/>
      <c r="S92" s="95"/>
      <c r="T92" s="100"/>
      <c r="U92" s="92"/>
      <c r="V92" s="84"/>
      <c r="W92" s="91">
        <f t="shared" si="124"/>
        <v>1161.325</v>
      </c>
      <c r="X92" s="130">
        <f t="shared" si="125"/>
        <v>1161.325</v>
      </c>
      <c r="Y92" s="130">
        <f t="shared" ref="Y92:AG92" si="135">X92*(1+X$3)</f>
        <v>1164.2283124999999</v>
      </c>
      <c r="Z92" s="130">
        <f t="shared" si="135"/>
        <v>1149.6754585937499</v>
      </c>
      <c r="AA92" s="130">
        <f t="shared" si="135"/>
        <v>1163.9314342803123</v>
      </c>
      <c r="AB92" s="130">
        <f t="shared" si="135"/>
        <v>1276.2508176883625</v>
      </c>
      <c r="AC92" s="130">
        <f t="shared" si="135"/>
        <v>1320.4090959803798</v>
      </c>
      <c r="AD92" s="130">
        <f t="shared" si="135"/>
        <v>1356.5883052102424</v>
      </c>
      <c r="AE92" s="130">
        <f t="shared" si="135"/>
        <v>1385.0766596196574</v>
      </c>
      <c r="AF92" s="130">
        <f t="shared" si="135"/>
        <v>1412.7781928120505</v>
      </c>
      <c r="AG92" s="130">
        <f t="shared" si="135"/>
        <v>1439.6209784754794</v>
      </c>
      <c r="AH92" s="130">
        <f t="shared" si="127"/>
        <v>1466.9737770665133</v>
      </c>
      <c r="AI92" s="130">
        <f t="shared" si="128"/>
        <v>1494.846278830777</v>
      </c>
      <c r="AJ92" s="130">
        <f t="shared" si="129"/>
        <v>1523.2483581285617</v>
      </c>
      <c r="AK92" s="130">
        <f t="shared" si="130"/>
        <v>1552.1900769330041</v>
      </c>
    </row>
    <row r="93" spans="1:37" ht="15.75" x14ac:dyDescent="0.25">
      <c r="A93" s="166" t="s">
        <v>260</v>
      </c>
      <c r="B93" s="97"/>
      <c r="C93" s="87"/>
      <c r="D93" s="97"/>
      <c r="E93" s="87"/>
      <c r="F93" s="97">
        <v>459</v>
      </c>
      <c r="G93" s="87">
        <f>Parameters!$D$21</f>
        <v>0.22</v>
      </c>
      <c r="H93" s="97">
        <v>120</v>
      </c>
      <c r="I93" s="87">
        <f>Parameters!$D$23</f>
        <v>0.31</v>
      </c>
      <c r="J93" s="97">
        <v>3060</v>
      </c>
      <c r="K93" s="87">
        <f>Parameters!$D$25</f>
        <v>0.31</v>
      </c>
      <c r="L93" s="97"/>
      <c r="M93" s="87"/>
      <c r="N93" s="97">
        <v>60</v>
      </c>
      <c r="O93" s="87">
        <f>Parameters!$D$29</f>
        <v>0.31</v>
      </c>
      <c r="P93" s="96">
        <v>99.17</v>
      </c>
      <c r="Q93" s="97"/>
      <c r="R93" s="96"/>
      <c r="S93" s="95"/>
      <c r="T93" s="100"/>
      <c r="U93" s="92"/>
      <c r="V93" s="84"/>
      <c r="W93" s="91">
        <f t="shared" si="124"/>
        <v>1325.0050000000001</v>
      </c>
      <c r="X93" s="130">
        <f t="shared" si="125"/>
        <v>1325.0050000000001</v>
      </c>
      <c r="Y93" s="130">
        <f t="shared" ref="Y93:AG93" si="136">X93*(1+X$3)</f>
        <v>1328.3175125</v>
      </c>
      <c r="Z93" s="130">
        <f t="shared" si="136"/>
        <v>1311.71354359375</v>
      </c>
      <c r="AA93" s="130">
        <f t="shared" si="136"/>
        <v>1327.9787915343124</v>
      </c>
      <c r="AB93" s="130">
        <f t="shared" si="136"/>
        <v>1456.1287449173738</v>
      </c>
      <c r="AC93" s="130">
        <f t="shared" si="136"/>
        <v>1506.5107994915147</v>
      </c>
      <c r="AD93" s="130">
        <f t="shared" si="136"/>
        <v>1547.7891953975823</v>
      </c>
      <c r="AE93" s="130">
        <f t="shared" si="136"/>
        <v>1580.2927685009313</v>
      </c>
      <c r="AF93" s="130">
        <f t="shared" si="136"/>
        <v>1611.8986238709499</v>
      </c>
      <c r="AG93" s="130">
        <f t="shared" si="136"/>
        <v>1642.5246977244979</v>
      </c>
      <c r="AH93" s="130">
        <f t="shared" si="127"/>
        <v>1673.7326669812633</v>
      </c>
      <c r="AI93" s="130">
        <f t="shared" si="128"/>
        <v>1705.533587653907</v>
      </c>
      <c r="AJ93" s="130">
        <f t="shared" si="129"/>
        <v>1737.938725819331</v>
      </c>
      <c r="AK93" s="130">
        <f t="shared" si="130"/>
        <v>1770.9595616098982</v>
      </c>
    </row>
    <row r="94" spans="1:37" ht="15.75" x14ac:dyDescent="0.25">
      <c r="A94" s="166" t="s">
        <v>235</v>
      </c>
      <c r="B94" s="97">
        <v>15</v>
      </c>
      <c r="C94" s="87">
        <f>Parameters!$D$17</f>
        <v>0.22</v>
      </c>
      <c r="D94" s="97"/>
      <c r="E94" s="87"/>
      <c r="F94" s="97"/>
      <c r="G94" s="87"/>
      <c r="H94" s="97">
        <v>180</v>
      </c>
      <c r="I94" s="87">
        <f>Parameters!$D$23</f>
        <v>0.31</v>
      </c>
      <c r="J94" s="97">
        <v>120</v>
      </c>
      <c r="K94" s="87">
        <f>Parameters!$D$25</f>
        <v>0.31</v>
      </c>
      <c r="L94" s="97">
        <v>180</v>
      </c>
      <c r="M94" s="87">
        <f>Parameters!$D$27</f>
        <v>0.31</v>
      </c>
      <c r="N94" s="97"/>
      <c r="O94" s="87"/>
      <c r="P94" s="96">
        <v>146.34</v>
      </c>
      <c r="Q94" s="97"/>
      <c r="R94" s="96"/>
      <c r="S94" s="95"/>
      <c r="T94" s="100"/>
      <c r="U94" s="92"/>
      <c r="V94" s="84"/>
      <c r="W94" s="91">
        <f t="shared" si="124"/>
        <v>328.28400000000005</v>
      </c>
      <c r="X94" s="130">
        <f t="shared" si="125"/>
        <v>328.28400000000005</v>
      </c>
      <c r="Y94" s="130">
        <f t="shared" ref="Y94:AG94" si="137">X94*(1+X$3)</f>
        <v>329.10471000000001</v>
      </c>
      <c r="Z94" s="130">
        <f t="shared" si="137"/>
        <v>324.99090112500005</v>
      </c>
      <c r="AA94" s="130">
        <f t="shared" si="137"/>
        <v>329.02078829895004</v>
      </c>
      <c r="AB94" s="130">
        <f t="shared" si="137"/>
        <v>360.77129436979874</v>
      </c>
      <c r="AC94" s="130">
        <f t="shared" si="137"/>
        <v>373.25398115499377</v>
      </c>
      <c r="AD94" s="130">
        <f t="shared" si="137"/>
        <v>383.48114023864065</v>
      </c>
      <c r="AE94" s="130">
        <f t="shared" si="137"/>
        <v>391.53424418365205</v>
      </c>
      <c r="AF94" s="130">
        <f t="shared" si="137"/>
        <v>399.36492906732508</v>
      </c>
      <c r="AG94" s="130">
        <f t="shared" si="137"/>
        <v>406.95286271960424</v>
      </c>
      <c r="AH94" s="130">
        <f t="shared" si="127"/>
        <v>414.68496711127671</v>
      </c>
      <c r="AI94" s="130">
        <f t="shared" si="128"/>
        <v>422.5639814863909</v>
      </c>
      <c r="AJ94" s="130">
        <f t="shared" si="129"/>
        <v>430.59269713463226</v>
      </c>
      <c r="AK94" s="130">
        <f t="shared" si="130"/>
        <v>438.77395838019021</v>
      </c>
    </row>
    <row r="95" spans="1:37" ht="15.75" x14ac:dyDescent="0.25">
      <c r="A95" s="166" t="s">
        <v>236</v>
      </c>
      <c r="B95" s="97">
        <v>6</v>
      </c>
      <c r="C95" s="87">
        <f>Parameters!$D$17</f>
        <v>0.22</v>
      </c>
      <c r="D95" s="97"/>
      <c r="E95" s="87"/>
      <c r="F95" s="97"/>
      <c r="G95" s="87"/>
      <c r="H95" s="97">
        <v>150</v>
      </c>
      <c r="I95" s="87">
        <f>Parameters!$D$23</f>
        <v>0.31</v>
      </c>
      <c r="J95" s="97">
        <v>15</v>
      </c>
      <c r="K95" s="87">
        <f>Parameters!$D$25</f>
        <v>0.31</v>
      </c>
      <c r="L95" s="97">
        <v>15</v>
      </c>
      <c r="M95" s="87">
        <f>Parameters!$D$27</f>
        <v>0.31</v>
      </c>
      <c r="N95" s="97"/>
      <c r="O95" s="87"/>
      <c r="P95" s="96"/>
      <c r="Q95" s="97"/>
      <c r="R95" s="96"/>
      <c r="S95" s="95"/>
      <c r="T95" s="100"/>
      <c r="U95" s="92"/>
      <c r="V95" s="84"/>
      <c r="W95" s="91">
        <f t="shared" si="124"/>
        <v>62.832000000000001</v>
      </c>
      <c r="X95" s="130">
        <f t="shared" si="125"/>
        <v>62.832000000000001</v>
      </c>
      <c r="Y95" s="130">
        <f t="shared" ref="Y95:AG95" si="138">X95*(1+X$3)</f>
        <v>62.989079999999994</v>
      </c>
      <c r="Z95" s="130">
        <f t="shared" si="138"/>
        <v>62.201716499999996</v>
      </c>
      <c r="AA95" s="130">
        <f t="shared" si="138"/>
        <v>62.973017784599996</v>
      </c>
      <c r="AB95" s="130">
        <f t="shared" si="138"/>
        <v>69.049914000813899</v>
      </c>
      <c r="AC95" s="130">
        <f t="shared" si="138"/>
        <v>71.439041025242062</v>
      </c>
      <c r="AD95" s="130">
        <f t="shared" si="138"/>
        <v>73.396470749333702</v>
      </c>
      <c r="AE95" s="130">
        <f t="shared" si="138"/>
        <v>74.937796635069702</v>
      </c>
      <c r="AF95" s="130">
        <f t="shared" si="138"/>
        <v>76.436552567771102</v>
      </c>
      <c r="AG95" s="130">
        <f t="shared" si="138"/>
        <v>77.888847066558739</v>
      </c>
      <c r="AH95" s="130">
        <f t="shared" si="127"/>
        <v>79.368735160823348</v>
      </c>
      <c r="AI95" s="130">
        <f t="shared" si="128"/>
        <v>80.87674112887899</v>
      </c>
      <c r="AJ95" s="130">
        <f t="shared" si="129"/>
        <v>82.413399210327682</v>
      </c>
      <c r="AK95" s="130">
        <f t="shared" si="130"/>
        <v>83.979253795323899</v>
      </c>
    </row>
    <row r="96" spans="1:37" ht="15.75" x14ac:dyDescent="0.25">
      <c r="A96" s="166" t="s">
        <v>248</v>
      </c>
      <c r="B96" s="97">
        <v>60</v>
      </c>
      <c r="C96" s="87">
        <f>Parameters!$D$17</f>
        <v>0.22</v>
      </c>
      <c r="D96" s="97"/>
      <c r="E96" s="87"/>
      <c r="F96" s="97"/>
      <c r="G96" s="87"/>
      <c r="H96" s="97">
        <v>120</v>
      </c>
      <c r="I96" s="87">
        <f>Parameters!$D$23</f>
        <v>0.31</v>
      </c>
      <c r="J96" s="97">
        <v>720</v>
      </c>
      <c r="K96" s="87">
        <f>Parameters!$D$25</f>
        <v>0.31</v>
      </c>
      <c r="L96" s="97"/>
      <c r="M96" s="87"/>
      <c r="N96" s="97"/>
      <c r="O96" s="87"/>
      <c r="P96" s="96">
        <v>70.62</v>
      </c>
      <c r="Q96" s="97"/>
      <c r="R96" s="96"/>
      <c r="S96" s="95"/>
      <c r="T96" s="100"/>
      <c r="U96" s="92"/>
      <c r="V96" s="84"/>
      <c r="W96" s="91">
        <f t="shared" si="124"/>
        <v>378.64200000000005</v>
      </c>
      <c r="X96" s="130">
        <f t="shared" si="125"/>
        <v>378.64200000000005</v>
      </c>
      <c r="Y96" s="130">
        <f t="shared" ref="Y96:AG96" si="139">X96*(1+X$3)</f>
        <v>379.58860500000003</v>
      </c>
      <c r="Z96" s="130">
        <f t="shared" si="139"/>
        <v>374.84374743750004</v>
      </c>
      <c r="AA96" s="130">
        <f t="shared" si="139"/>
        <v>379.49180990572501</v>
      </c>
      <c r="AB96" s="130">
        <f t="shared" si="139"/>
        <v>416.11276956162749</v>
      </c>
      <c r="AC96" s="130">
        <f t="shared" si="139"/>
        <v>430.51027138845978</v>
      </c>
      <c r="AD96" s="130">
        <f t="shared" si="139"/>
        <v>442.30625282450364</v>
      </c>
      <c r="AE96" s="130">
        <f t="shared" si="139"/>
        <v>451.59468413381819</v>
      </c>
      <c r="AF96" s="130">
        <f t="shared" si="139"/>
        <v>460.62657781649455</v>
      </c>
      <c r="AG96" s="130">
        <f t="shared" si="139"/>
        <v>469.37848279500793</v>
      </c>
      <c r="AH96" s="130">
        <f t="shared" si="127"/>
        <v>478.29667396811305</v>
      </c>
      <c r="AI96" s="130">
        <f t="shared" si="128"/>
        <v>487.38431077350714</v>
      </c>
      <c r="AJ96" s="130">
        <f t="shared" si="129"/>
        <v>496.64461267820371</v>
      </c>
      <c r="AK96" s="130">
        <f t="shared" si="130"/>
        <v>506.08086031908954</v>
      </c>
    </row>
    <row r="97" spans="1:37" ht="15.75" x14ac:dyDescent="0.25">
      <c r="A97" s="166" t="s">
        <v>247</v>
      </c>
      <c r="B97" s="97">
        <v>60</v>
      </c>
      <c r="C97" s="87">
        <f>Parameters!$D$17</f>
        <v>0.22</v>
      </c>
      <c r="D97" s="97"/>
      <c r="E97" s="87"/>
      <c r="F97" s="97"/>
      <c r="G97" s="87"/>
      <c r="H97" s="97">
        <v>120</v>
      </c>
      <c r="I97" s="87">
        <f>Parameters!$D$23</f>
        <v>0.31</v>
      </c>
      <c r="J97" s="97">
        <v>1200</v>
      </c>
      <c r="K97" s="87">
        <f>Parameters!$D$25</f>
        <v>0.31</v>
      </c>
      <c r="L97" s="97"/>
      <c r="M97" s="87"/>
      <c r="N97" s="97"/>
      <c r="O97" s="87"/>
      <c r="P97" s="96">
        <v>73.459999999999994</v>
      </c>
      <c r="Q97" s="97"/>
      <c r="R97" s="96"/>
      <c r="S97" s="95"/>
      <c r="T97" s="100"/>
      <c r="U97" s="92"/>
      <c r="V97" s="84"/>
      <c r="W97" s="91">
        <f t="shared" si="124"/>
        <v>545.44600000000003</v>
      </c>
      <c r="X97" s="130">
        <f t="shared" si="125"/>
        <v>545.44600000000003</v>
      </c>
      <c r="Y97" s="130">
        <f t="shared" ref="Y97:AG97" si="140">X97*(1+X$3)</f>
        <v>546.80961500000001</v>
      </c>
      <c r="Z97" s="130">
        <f t="shared" si="140"/>
        <v>539.97449481249998</v>
      </c>
      <c r="AA97" s="130">
        <f t="shared" si="140"/>
        <v>546.67017854817493</v>
      </c>
      <c r="AB97" s="130">
        <f t="shared" si="140"/>
        <v>599.42385077807387</v>
      </c>
      <c r="AC97" s="130">
        <f t="shared" si="140"/>
        <v>620.16391601499515</v>
      </c>
      <c r="AD97" s="130">
        <f t="shared" si="140"/>
        <v>637.15640731380608</v>
      </c>
      <c r="AE97" s="130">
        <f t="shared" si="140"/>
        <v>650.53669186739592</v>
      </c>
      <c r="AF97" s="130">
        <f t="shared" si="140"/>
        <v>663.54742570474389</v>
      </c>
      <c r="AG97" s="130">
        <f t="shared" si="140"/>
        <v>676.15482679313391</v>
      </c>
      <c r="AH97" s="130">
        <f t="shared" si="127"/>
        <v>689.00176850220339</v>
      </c>
      <c r="AI97" s="130">
        <f t="shared" si="128"/>
        <v>702.09280210374516</v>
      </c>
      <c r="AJ97" s="130">
        <f t="shared" si="129"/>
        <v>715.43256534371631</v>
      </c>
      <c r="AK97" s="130">
        <f t="shared" si="130"/>
        <v>729.02578408524687</v>
      </c>
    </row>
    <row r="98" spans="1:37" ht="15.75" x14ac:dyDescent="0.25">
      <c r="A98" s="166" t="s">
        <v>246</v>
      </c>
      <c r="B98" s="97">
        <v>60</v>
      </c>
      <c r="C98" s="87">
        <f>Parameters!$D$17</f>
        <v>0.22</v>
      </c>
      <c r="D98" s="97"/>
      <c r="E98" s="87"/>
      <c r="F98" s="97"/>
      <c r="G98" s="87"/>
      <c r="H98" s="97">
        <v>120</v>
      </c>
      <c r="I98" s="87">
        <f>Parameters!$D$23</f>
        <v>0.31</v>
      </c>
      <c r="J98" s="97">
        <v>1620</v>
      </c>
      <c r="K98" s="87">
        <f>Parameters!$D$25</f>
        <v>0.31</v>
      </c>
      <c r="L98" s="97"/>
      <c r="M98" s="87"/>
      <c r="N98" s="97"/>
      <c r="O98" s="87"/>
      <c r="P98" s="96">
        <v>91.12</v>
      </c>
      <c r="Q98" s="97"/>
      <c r="R98" s="96"/>
      <c r="S98" s="95"/>
      <c r="T98" s="100"/>
      <c r="U98" s="92"/>
      <c r="V98" s="84"/>
      <c r="W98" s="91">
        <f t="shared" si="124"/>
        <v>708.0920000000001</v>
      </c>
      <c r="X98" s="130">
        <f t="shared" si="125"/>
        <v>708.0920000000001</v>
      </c>
      <c r="Y98" s="130">
        <f t="shared" ref="Y98:AG98" si="141">X98*(1+X$3)</f>
        <v>709.86223000000007</v>
      </c>
      <c r="Z98" s="130">
        <f t="shared" si="141"/>
        <v>700.98895212500008</v>
      </c>
      <c r="AA98" s="130">
        <f t="shared" si="141"/>
        <v>709.68121513135009</v>
      </c>
      <c r="AB98" s="130">
        <f t="shared" si="141"/>
        <v>778.16545239152538</v>
      </c>
      <c r="AC98" s="130">
        <f t="shared" si="141"/>
        <v>805.08997704427213</v>
      </c>
      <c r="AD98" s="130">
        <f t="shared" si="141"/>
        <v>827.14944241528531</v>
      </c>
      <c r="AE98" s="130">
        <f t="shared" si="141"/>
        <v>844.5195807060062</v>
      </c>
      <c r="AF98" s="130">
        <f t="shared" si="141"/>
        <v>861.40997232012637</v>
      </c>
      <c r="AG98" s="130">
        <f t="shared" si="141"/>
        <v>877.77676179420871</v>
      </c>
      <c r="AH98" s="130">
        <f t="shared" si="127"/>
        <v>894.45452026829855</v>
      </c>
      <c r="AI98" s="130">
        <f t="shared" si="128"/>
        <v>911.44915615339619</v>
      </c>
      <c r="AJ98" s="130">
        <f t="shared" si="129"/>
        <v>928.76669012031061</v>
      </c>
      <c r="AK98" s="130">
        <f t="shared" si="130"/>
        <v>946.41325723259638</v>
      </c>
    </row>
    <row r="99" spans="1:37" ht="15.75" x14ac:dyDescent="0.25">
      <c r="A99" s="166" t="s">
        <v>245</v>
      </c>
      <c r="B99" s="97">
        <v>60</v>
      </c>
      <c r="C99" s="87">
        <f>Parameters!$D$17</f>
        <v>0.22</v>
      </c>
      <c r="D99" s="97"/>
      <c r="E99" s="87"/>
      <c r="F99" s="97"/>
      <c r="G99" s="87"/>
      <c r="H99" s="97">
        <v>120</v>
      </c>
      <c r="I99" s="87">
        <f>Parameters!$D$23</f>
        <v>0.31</v>
      </c>
      <c r="J99" s="97">
        <v>2040</v>
      </c>
      <c r="K99" s="87">
        <f>Parameters!$D$25</f>
        <v>0.31</v>
      </c>
      <c r="L99" s="97"/>
      <c r="M99" s="87"/>
      <c r="N99" s="97"/>
      <c r="O99" s="87"/>
      <c r="P99" s="96">
        <v>91.12</v>
      </c>
      <c r="Q99" s="97"/>
      <c r="R99" s="96"/>
      <c r="S99" s="95"/>
      <c r="T99" s="100"/>
      <c r="U99" s="92"/>
      <c r="V99" s="84"/>
      <c r="W99" s="91">
        <f t="shared" si="124"/>
        <v>851.31200000000001</v>
      </c>
      <c r="X99" s="130">
        <f t="shared" si="125"/>
        <v>851.31200000000001</v>
      </c>
      <c r="Y99" s="130">
        <f t="shared" ref="Y99:AG99" si="142">X99*(1+X$3)</f>
        <v>853.44027999999992</v>
      </c>
      <c r="Z99" s="130">
        <f t="shared" si="142"/>
        <v>842.77227649999998</v>
      </c>
      <c r="AA99" s="130">
        <f t="shared" si="142"/>
        <v>853.2226527286</v>
      </c>
      <c r="AB99" s="130">
        <f t="shared" si="142"/>
        <v>935.55863871690997</v>
      </c>
      <c r="AC99" s="130">
        <f t="shared" si="142"/>
        <v>967.92896761651502</v>
      </c>
      <c r="AD99" s="130">
        <f t="shared" si="142"/>
        <v>994.45022132920758</v>
      </c>
      <c r="AE99" s="130">
        <f t="shared" si="142"/>
        <v>1015.3336759771208</v>
      </c>
      <c r="AF99" s="130">
        <f t="shared" si="142"/>
        <v>1035.6403494966632</v>
      </c>
      <c r="AG99" s="130">
        <f t="shared" si="142"/>
        <v>1055.3175161370998</v>
      </c>
      <c r="AH99" s="130">
        <f t="shared" si="127"/>
        <v>1075.3685489437046</v>
      </c>
      <c r="AI99" s="130">
        <f t="shared" si="128"/>
        <v>1095.8005513736348</v>
      </c>
      <c r="AJ99" s="130">
        <f t="shared" si="129"/>
        <v>1116.6207618497338</v>
      </c>
      <c r="AK99" s="130">
        <f t="shared" si="130"/>
        <v>1137.8365563248785</v>
      </c>
    </row>
    <row r="100" spans="1:37" ht="15.75" x14ac:dyDescent="0.25">
      <c r="A100" s="166" t="s">
        <v>259</v>
      </c>
      <c r="B100" s="97">
        <v>60</v>
      </c>
      <c r="C100" s="87">
        <f>Parameters!$D$17</f>
        <v>0.22</v>
      </c>
      <c r="D100" s="97"/>
      <c r="E100" s="87"/>
      <c r="F100" s="97"/>
      <c r="G100" s="87"/>
      <c r="H100" s="97">
        <v>120</v>
      </c>
      <c r="I100" s="87">
        <f>Parameters!$D$23</f>
        <v>0.31</v>
      </c>
      <c r="J100" s="97">
        <v>2460</v>
      </c>
      <c r="K100" s="87">
        <f>Parameters!$D$25</f>
        <v>0.31</v>
      </c>
      <c r="L100" s="97"/>
      <c r="M100" s="87"/>
      <c r="N100" s="97"/>
      <c r="O100" s="87"/>
      <c r="P100" s="96">
        <v>99.17</v>
      </c>
      <c r="Q100" s="97"/>
      <c r="R100" s="96"/>
      <c r="S100" s="95"/>
      <c r="T100" s="100"/>
      <c r="U100" s="92"/>
      <c r="V100" s="84"/>
      <c r="W100" s="91">
        <f t="shared" si="124"/>
        <v>1003.3870000000001</v>
      </c>
      <c r="X100" s="130">
        <f t="shared" si="125"/>
        <v>1003.3870000000001</v>
      </c>
      <c r="Y100" s="130">
        <f t="shared" ref="Y100:AG100" si="143">X100*(1+X$3)</f>
        <v>1005.8954675</v>
      </c>
      <c r="Z100" s="130">
        <f t="shared" si="143"/>
        <v>993.32177415625006</v>
      </c>
      <c r="AA100" s="130">
        <f t="shared" si="143"/>
        <v>1005.6389641557876</v>
      </c>
      <c r="AB100" s="130">
        <f t="shared" si="143"/>
        <v>1102.6831241968212</v>
      </c>
      <c r="AC100" s="130">
        <f t="shared" si="143"/>
        <v>1140.8359602940311</v>
      </c>
      <c r="AD100" s="130">
        <f t="shared" si="143"/>
        <v>1172.0948656060878</v>
      </c>
      <c r="AE100" s="130">
        <f t="shared" si="143"/>
        <v>1196.7088577838156</v>
      </c>
      <c r="AF100" s="130">
        <f t="shared" si="143"/>
        <v>1220.6430349394918</v>
      </c>
      <c r="AG100" s="130">
        <f t="shared" si="143"/>
        <v>1243.835252603342</v>
      </c>
      <c r="AH100" s="130">
        <f t="shared" si="127"/>
        <v>1267.4681224028054</v>
      </c>
      <c r="AI100" s="130">
        <f t="shared" si="128"/>
        <v>1291.5500167284586</v>
      </c>
      <c r="AJ100" s="130">
        <f t="shared" si="129"/>
        <v>1316.0894670462992</v>
      </c>
      <c r="AK100" s="130">
        <f t="shared" si="130"/>
        <v>1341.0951669201788</v>
      </c>
    </row>
    <row r="101" spans="1:37" ht="15.75" x14ac:dyDescent="0.25">
      <c r="A101" s="166" t="s">
        <v>258</v>
      </c>
      <c r="B101" s="97">
        <v>60</v>
      </c>
      <c r="C101" s="87">
        <f>Parameters!$D$17</f>
        <v>0.22</v>
      </c>
      <c r="D101" s="97"/>
      <c r="E101" s="87"/>
      <c r="F101" s="97"/>
      <c r="G101" s="87"/>
      <c r="H101" s="97">
        <v>120</v>
      </c>
      <c r="I101" s="87">
        <f>Parameters!$D$23</f>
        <v>0.31</v>
      </c>
      <c r="J101" s="97">
        <v>2940</v>
      </c>
      <c r="K101" s="87">
        <f>Parameters!$D$25</f>
        <v>0.31</v>
      </c>
      <c r="L101" s="97"/>
      <c r="M101" s="87"/>
      <c r="N101" s="97"/>
      <c r="O101" s="87"/>
      <c r="P101" s="96">
        <v>99.17</v>
      </c>
      <c r="Q101" s="97"/>
      <c r="R101" s="96"/>
      <c r="S101" s="95"/>
      <c r="T101" s="100"/>
      <c r="U101" s="92"/>
      <c r="V101" s="84"/>
      <c r="W101" s="91">
        <f t="shared" si="124"/>
        <v>1167.0670000000002</v>
      </c>
      <c r="X101" s="130">
        <f t="shared" si="125"/>
        <v>1167.0670000000002</v>
      </c>
      <c r="Y101" s="130">
        <f t="shared" ref="Y101:AG101" si="144">X101*(1+X$3)</f>
        <v>1169.9846675000001</v>
      </c>
      <c r="Z101" s="130">
        <f t="shared" si="144"/>
        <v>1155.3598591562502</v>
      </c>
      <c r="AA101" s="130">
        <f t="shared" si="144"/>
        <v>1169.6863214097878</v>
      </c>
      <c r="AB101" s="130">
        <f t="shared" si="144"/>
        <v>1282.5610514258324</v>
      </c>
      <c r="AC101" s="130">
        <f t="shared" si="144"/>
        <v>1326.937663805166</v>
      </c>
      <c r="AD101" s="130">
        <f t="shared" si="144"/>
        <v>1363.2957557934278</v>
      </c>
      <c r="AE101" s="130">
        <f t="shared" si="144"/>
        <v>1391.9249666650896</v>
      </c>
      <c r="AF101" s="130">
        <f t="shared" si="144"/>
        <v>1419.7634659983914</v>
      </c>
      <c r="AG101" s="130">
        <f t="shared" si="144"/>
        <v>1446.7389718523607</v>
      </c>
      <c r="AH101" s="130">
        <f t="shared" si="127"/>
        <v>1474.2270123175554</v>
      </c>
      <c r="AI101" s="130">
        <f t="shared" si="128"/>
        <v>1502.2373255515888</v>
      </c>
      <c r="AJ101" s="130">
        <f t="shared" si="129"/>
        <v>1530.7798347370688</v>
      </c>
      <c r="AK101" s="130">
        <f t="shared" si="130"/>
        <v>1559.8646515970729</v>
      </c>
    </row>
    <row r="102" spans="1:37" ht="15.75" x14ac:dyDescent="0.25">
      <c r="A102" s="168" t="s">
        <v>257</v>
      </c>
      <c r="B102" s="89"/>
      <c r="C102" s="90"/>
      <c r="D102" s="89"/>
      <c r="E102" s="90"/>
      <c r="F102" s="89"/>
      <c r="G102" s="90"/>
      <c r="H102" s="89"/>
      <c r="I102" s="90"/>
      <c r="J102" s="89"/>
      <c r="K102" s="90"/>
      <c r="L102" s="89"/>
      <c r="M102" s="90"/>
      <c r="N102" s="89"/>
      <c r="O102" s="90"/>
      <c r="P102" s="90"/>
      <c r="Q102" s="89"/>
      <c r="R102" s="89"/>
      <c r="S102" s="90"/>
      <c r="T102" s="89"/>
      <c r="U102" s="89"/>
      <c r="V102" s="89"/>
      <c r="W102" s="88"/>
      <c r="X102" s="140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</row>
    <row r="103" spans="1:37" ht="15.75" x14ac:dyDescent="0.25">
      <c r="A103" s="166" t="s">
        <v>256</v>
      </c>
      <c r="B103" s="97"/>
      <c r="C103" s="87"/>
      <c r="D103" s="97">
        <v>420</v>
      </c>
      <c r="E103" s="87">
        <f>Parameters!$D$19</f>
        <v>0.26</v>
      </c>
      <c r="F103" s="97"/>
      <c r="G103" s="87"/>
      <c r="H103" s="97"/>
      <c r="I103" s="87"/>
      <c r="J103" s="97"/>
      <c r="K103" s="87"/>
      <c r="L103" s="97"/>
      <c r="M103" s="87"/>
      <c r="N103" s="97"/>
      <c r="O103" s="87"/>
      <c r="P103" s="96">
        <v>437.45</v>
      </c>
      <c r="Q103" s="97"/>
      <c r="R103" s="96">
        <v>3636.3353993569076</v>
      </c>
      <c r="S103" s="95"/>
      <c r="T103" s="100"/>
      <c r="U103" s="92"/>
      <c r="V103" s="84"/>
      <c r="W103" s="91">
        <f t="shared" ref="W103:W117" si="145">IF((B103*C103+D103*E103+F103*G103+H103*I103+J103*K103+L103*M103+N103*O103+P103+Q103*R103)=0,"",
                          ((B103*C103+D103*E103+F103*G103+H103*I103+J103*K103+L103*M103+N103*O103)*IF(U103&gt;0,U103,1)+P103+IF(Q103=0,1,Q103)*R103)*(1+Overhead_Common)*IF(V103&gt;0,V103,1))</f>
        <v>4601.2839392925989</v>
      </c>
      <c r="X103" s="130">
        <f t="shared" ref="X103:X117" si="146">W103</f>
        <v>4601.2839392925989</v>
      </c>
      <c r="Y103" s="130">
        <f t="shared" ref="Y103:AG103" si="147">X103*(1+X$3)</f>
        <v>4612.7871491408305</v>
      </c>
      <c r="Z103" s="130">
        <f t="shared" si="147"/>
        <v>4555.1273097765707</v>
      </c>
      <c r="AA103" s="130">
        <f t="shared" si="147"/>
        <v>4611.6108884178002</v>
      </c>
      <c r="AB103" s="130">
        <f t="shared" si="147"/>
        <v>5056.631339150118</v>
      </c>
      <c r="AC103" s="130">
        <f t="shared" si="147"/>
        <v>5231.5907834847121</v>
      </c>
      <c r="AD103" s="130">
        <f t="shared" si="147"/>
        <v>5374.936370952194</v>
      </c>
      <c r="AE103" s="130">
        <f t="shared" si="147"/>
        <v>5487.8100347421896</v>
      </c>
      <c r="AF103" s="130">
        <f t="shared" si="147"/>
        <v>5597.5662354370334</v>
      </c>
      <c r="AG103" s="130">
        <f t="shared" si="147"/>
        <v>5703.9199939103364</v>
      </c>
      <c r="AH103" s="130">
        <f t="shared" ref="AH103:AH117" si="148">AG103*(1+AG$3)</f>
        <v>5812.2944737946327</v>
      </c>
      <c r="AI103" s="130">
        <f t="shared" ref="AI103:AI117" si="149">AH103*(1+AH$3)</f>
        <v>5922.7280687967304</v>
      </c>
      <c r="AJ103" s="130">
        <f t="shared" ref="AJ103:AJ117" si="150">AI103*(1+AI$3)</f>
        <v>6035.2599021038677</v>
      </c>
      <c r="AK103" s="130">
        <f t="shared" ref="AK103:AK117" si="151">AJ103*(1+AJ$3)</f>
        <v>6149.9298402438408</v>
      </c>
    </row>
    <row r="104" spans="1:37" ht="15.75" x14ac:dyDescent="0.25">
      <c r="A104" s="166" t="s">
        <v>255</v>
      </c>
      <c r="B104" s="97"/>
      <c r="C104" s="87"/>
      <c r="D104" s="97">
        <v>420</v>
      </c>
      <c r="E104" s="87">
        <f>Parameters!$D$19</f>
        <v>0.26</v>
      </c>
      <c r="F104" s="97"/>
      <c r="G104" s="87"/>
      <c r="H104" s="97"/>
      <c r="I104" s="87"/>
      <c r="J104" s="97"/>
      <c r="K104" s="87"/>
      <c r="L104" s="97"/>
      <c r="M104" s="87"/>
      <c r="N104" s="97"/>
      <c r="O104" s="87"/>
      <c r="P104" s="96">
        <v>737.84</v>
      </c>
      <c r="Q104" s="97"/>
      <c r="R104" s="96">
        <v>4105.3353993569071</v>
      </c>
      <c r="S104" s="95"/>
      <c r="T104" s="100"/>
      <c r="U104" s="92"/>
      <c r="V104" s="84"/>
      <c r="W104" s="91">
        <f t="shared" si="145"/>
        <v>5447.6129392925986</v>
      </c>
      <c r="X104" s="130">
        <f t="shared" si="146"/>
        <v>5447.6129392925986</v>
      </c>
      <c r="Y104" s="130">
        <f t="shared" ref="Y104:AG104" si="152">X104*(1+X$3)</f>
        <v>5461.2319716408301</v>
      </c>
      <c r="Z104" s="130">
        <f t="shared" si="152"/>
        <v>5392.96657199532</v>
      </c>
      <c r="AA104" s="130">
        <f t="shared" si="152"/>
        <v>5459.839357488062</v>
      </c>
      <c r="AB104" s="130">
        <f t="shared" si="152"/>
        <v>5986.7138554856601</v>
      </c>
      <c r="AC104" s="130">
        <f t="shared" si="152"/>
        <v>6193.8541548854637</v>
      </c>
      <c r="AD104" s="130">
        <f t="shared" si="152"/>
        <v>6363.5657587293263</v>
      </c>
      <c r="AE104" s="130">
        <f t="shared" si="152"/>
        <v>6497.2006396626412</v>
      </c>
      <c r="AF104" s="130">
        <f t="shared" si="152"/>
        <v>6627.1446524558942</v>
      </c>
      <c r="AG104" s="130">
        <f t="shared" si="152"/>
        <v>6753.0604008525552</v>
      </c>
      <c r="AH104" s="130">
        <f t="shared" si="148"/>
        <v>6881.368548468753</v>
      </c>
      <c r="AI104" s="130">
        <f t="shared" si="149"/>
        <v>7012.1145508896589</v>
      </c>
      <c r="AJ104" s="130">
        <f t="shared" si="150"/>
        <v>7145.3447273565616</v>
      </c>
      <c r="AK104" s="130">
        <f t="shared" si="151"/>
        <v>7281.1062771763354</v>
      </c>
    </row>
    <row r="105" spans="1:37" ht="15.75" x14ac:dyDescent="0.25">
      <c r="A105" s="166" t="s">
        <v>254</v>
      </c>
      <c r="B105" s="97"/>
      <c r="C105" s="87"/>
      <c r="D105" s="97">
        <v>420</v>
      </c>
      <c r="E105" s="87">
        <f>Parameters!$D$19</f>
        <v>0.26</v>
      </c>
      <c r="F105" s="97"/>
      <c r="G105" s="87"/>
      <c r="H105" s="97"/>
      <c r="I105" s="87"/>
      <c r="J105" s="97"/>
      <c r="K105" s="87"/>
      <c r="L105" s="97"/>
      <c r="M105" s="87"/>
      <c r="N105" s="97"/>
      <c r="O105" s="87"/>
      <c r="P105" s="96">
        <v>1058.81</v>
      </c>
      <c r="Q105" s="97"/>
      <c r="R105" s="96">
        <v>4402.8353993569071</v>
      </c>
      <c r="S105" s="95"/>
      <c r="T105" s="100"/>
      <c r="U105" s="92"/>
      <c r="V105" s="84"/>
      <c r="W105" s="91">
        <f t="shared" si="145"/>
        <v>6127.9299392925986</v>
      </c>
      <c r="X105" s="130">
        <f t="shared" si="146"/>
        <v>6127.9299392925986</v>
      </c>
      <c r="Y105" s="130">
        <f t="shared" ref="Y105:AG105" si="153">X105*(1+X$3)</f>
        <v>6143.2497641408299</v>
      </c>
      <c r="Z105" s="130">
        <f t="shared" si="153"/>
        <v>6066.4591420890702</v>
      </c>
      <c r="AA105" s="130">
        <f t="shared" si="153"/>
        <v>6141.6832354509743</v>
      </c>
      <c r="AB105" s="130">
        <f t="shared" si="153"/>
        <v>6734.3556676719936</v>
      </c>
      <c r="AC105" s="130">
        <f t="shared" si="153"/>
        <v>6967.3643737734446</v>
      </c>
      <c r="AD105" s="130">
        <f t="shared" si="153"/>
        <v>7158.2701576148374</v>
      </c>
      <c r="AE105" s="130">
        <f t="shared" si="153"/>
        <v>7308.5938309247485</v>
      </c>
      <c r="AF105" s="130">
        <f t="shared" si="153"/>
        <v>7454.7657075432435</v>
      </c>
      <c r="AG105" s="130">
        <f t="shared" si="153"/>
        <v>7596.4062559865642</v>
      </c>
      <c r="AH105" s="130">
        <f t="shared" si="148"/>
        <v>7740.7379748503081</v>
      </c>
      <c r="AI105" s="130">
        <f t="shared" si="149"/>
        <v>7887.811996372463</v>
      </c>
      <c r="AJ105" s="130">
        <f t="shared" si="150"/>
        <v>8037.6804243035394</v>
      </c>
      <c r="AK105" s="130">
        <f t="shared" si="151"/>
        <v>8190.3963523653056</v>
      </c>
    </row>
    <row r="106" spans="1:37" ht="15.75" x14ac:dyDescent="0.25">
      <c r="A106" s="166" t="s">
        <v>253</v>
      </c>
      <c r="B106" s="97"/>
      <c r="C106" s="87"/>
      <c r="D106" s="97">
        <v>420</v>
      </c>
      <c r="E106" s="87">
        <f>Parameters!$D$19</f>
        <v>0.26</v>
      </c>
      <c r="F106" s="97"/>
      <c r="G106" s="87"/>
      <c r="H106" s="97"/>
      <c r="I106" s="87"/>
      <c r="J106" s="97"/>
      <c r="K106" s="87"/>
      <c r="L106" s="97"/>
      <c r="M106" s="87"/>
      <c r="N106" s="97"/>
      <c r="O106" s="87"/>
      <c r="P106" s="96">
        <v>1372.15</v>
      </c>
      <c r="Q106" s="97"/>
      <c r="R106" s="96">
        <v>4791.3353993569071</v>
      </c>
      <c r="S106" s="95"/>
      <c r="T106" s="100"/>
      <c r="U106" s="92"/>
      <c r="V106" s="84"/>
      <c r="W106" s="91">
        <f t="shared" si="145"/>
        <v>6899.953939292599</v>
      </c>
      <c r="X106" s="130">
        <f t="shared" si="146"/>
        <v>6899.953939292599</v>
      </c>
      <c r="Y106" s="130">
        <f t="shared" ref="Y106:AG106" si="154">X106*(1+X$3)</f>
        <v>6917.20382414083</v>
      </c>
      <c r="Z106" s="130">
        <f t="shared" si="154"/>
        <v>6830.7387763390698</v>
      </c>
      <c r="AA106" s="130">
        <f t="shared" si="154"/>
        <v>6915.4399371656737</v>
      </c>
      <c r="AB106" s="130">
        <f t="shared" si="154"/>
        <v>7582.7798911021609</v>
      </c>
      <c r="AC106" s="130">
        <f t="shared" si="154"/>
        <v>7845.1440753342958</v>
      </c>
      <c r="AD106" s="130">
        <f t="shared" si="154"/>
        <v>8060.1010229984558</v>
      </c>
      <c r="AE106" s="130">
        <f t="shared" si="154"/>
        <v>8229.3631444814218</v>
      </c>
      <c r="AF106" s="130">
        <f t="shared" si="154"/>
        <v>8393.9504073710505</v>
      </c>
      <c r="AG106" s="130">
        <f t="shared" si="154"/>
        <v>8553.4354651110989</v>
      </c>
      <c r="AH106" s="130">
        <f t="shared" si="148"/>
        <v>8715.9507389482096</v>
      </c>
      <c r="AI106" s="130">
        <f t="shared" si="149"/>
        <v>8881.5538029882246</v>
      </c>
      <c r="AJ106" s="130">
        <f t="shared" si="150"/>
        <v>9050.3033252450005</v>
      </c>
      <c r="AK106" s="130">
        <f t="shared" si="151"/>
        <v>9222.2590884246547</v>
      </c>
    </row>
    <row r="107" spans="1:37" ht="15.75" x14ac:dyDescent="0.25">
      <c r="A107" s="166" t="s">
        <v>252</v>
      </c>
      <c r="B107" s="97"/>
      <c r="C107" s="87"/>
      <c r="D107" s="97">
        <v>420</v>
      </c>
      <c r="E107" s="87">
        <f>Parameters!$D$19</f>
        <v>0.26</v>
      </c>
      <c r="F107" s="97"/>
      <c r="G107" s="87"/>
      <c r="H107" s="97"/>
      <c r="I107" s="87"/>
      <c r="J107" s="97"/>
      <c r="K107" s="87"/>
      <c r="L107" s="97"/>
      <c r="M107" s="87"/>
      <c r="N107" s="97"/>
      <c r="O107" s="87"/>
      <c r="P107" s="96">
        <v>550.16999999999996</v>
      </c>
      <c r="Q107" s="97"/>
      <c r="R107" s="96">
        <v>1046.8499999999999</v>
      </c>
      <c r="S107" s="95"/>
      <c r="T107" s="100"/>
      <c r="U107" s="92"/>
      <c r="V107" s="84"/>
      <c r="W107" s="91">
        <f t="shared" si="145"/>
        <v>1876.8419999999999</v>
      </c>
      <c r="X107" s="130">
        <f t="shared" si="146"/>
        <v>1876.8419999999999</v>
      </c>
      <c r="Y107" s="130">
        <f t="shared" ref="Y107:AG107" si="155">X107*(1+X$3)</f>
        <v>1881.5341049999997</v>
      </c>
      <c r="Z107" s="130">
        <f t="shared" si="155"/>
        <v>1858.0149286874998</v>
      </c>
      <c r="AA107" s="130">
        <f t="shared" si="155"/>
        <v>1881.0543138032247</v>
      </c>
      <c r="AB107" s="130">
        <f t="shared" si="155"/>
        <v>2062.576055085236</v>
      </c>
      <c r="AC107" s="130">
        <f t="shared" si="155"/>
        <v>2133.9411865911852</v>
      </c>
      <c r="AD107" s="130">
        <f t="shared" si="155"/>
        <v>2192.411175103784</v>
      </c>
      <c r="AE107" s="130">
        <f t="shared" si="155"/>
        <v>2238.4518097809632</v>
      </c>
      <c r="AF107" s="130">
        <f t="shared" si="155"/>
        <v>2283.2208459765825</v>
      </c>
      <c r="AG107" s="130">
        <f t="shared" si="155"/>
        <v>2326.6020420501372</v>
      </c>
      <c r="AH107" s="130">
        <f t="shared" si="148"/>
        <v>2370.8074808490896</v>
      </c>
      <c r="AI107" s="130">
        <f t="shared" si="149"/>
        <v>2415.8528229852222</v>
      </c>
      <c r="AJ107" s="130">
        <f t="shared" si="150"/>
        <v>2461.7540266219412</v>
      </c>
      <c r="AK107" s="130">
        <f t="shared" si="151"/>
        <v>2508.527353127758</v>
      </c>
    </row>
    <row r="108" spans="1:37" ht="15.75" x14ac:dyDescent="0.25">
      <c r="A108" s="166" t="s">
        <v>251</v>
      </c>
      <c r="B108" s="97"/>
      <c r="C108" s="87"/>
      <c r="D108" s="97">
        <v>420</v>
      </c>
      <c r="E108" s="87">
        <f>Parameters!$D$19</f>
        <v>0.26</v>
      </c>
      <c r="F108" s="97"/>
      <c r="G108" s="87"/>
      <c r="H108" s="97"/>
      <c r="I108" s="87"/>
      <c r="J108" s="97"/>
      <c r="K108" s="87"/>
      <c r="L108" s="97"/>
      <c r="M108" s="87"/>
      <c r="N108" s="97"/>
      <c r="O108" s="87"/>
      <c r="P108" s="96">
        <v>959.53</v>
      </c>
      <c r="Q108" s="97"/>
      <c r="R108" s="96">
        <v>1515.85</v>
      </c>
      <c r="S108" s="95"/>
      <c r="T108" s="100"/>
      <c r="U108" s="92"/>
      <c r="V108" s="84"/>
      <c r="W108" s="91">
        <f t="shared" si="145"/>
        <v>2843.038</v>
      </c>
      <c r="X108" s="130">
        <f t="shared" si="146"/>
        <v>2843.038</v>
      </c>
      <c r="Y108" s="130">
        <f t="shared" ref="Y108:AG108" si="156">X108*(1+X$3)</f>
        <v>2850.145595</v>
      </c>
      <c r="Z108" s="130">
        <f t="shared" si="156"/>
        <v>2814.5187750625</v>
      </c>
      <c r="AA108" s="130">
        <f t="shared" si="156"/>
        <v>2849.418807873275</v>
      </c>
      <c r="AB108" s="130">
        <f t="shared" si="156"/>
        <v>3124.3877228330462</v>
      </c>
      <c r="AC108" s="130">
        <f t="shared" si="156"/>
        <v>3232.4915380430693</v>
      </c>
      <c r="AD108" s="130">
        <f t="shared" si="156"/>
        <v>3321.0618061854498</v>
      </c>
      <c r="AE108" s="130">
        <f t="shared" si="156"/>
        <v>3390.8041041153438</v>
      </c>
      <c r="AF108" s="130">
        <f t="shared" si="156"/>
        <v>3458.6201861976506</v>
      </c>
      <c r="AG108" s="130">
        <f t="shared" si="156"/>
        <v>3524.3339697354058</v>
      </c>
      <c r="AH108" s="130">
        <f t="shared" si="148"/>
        <v>3591.2963151603781</v>
      </c>
      <c r="AI108" s="130">
        <f t="shared" si="149"/>
        <v>3659.530945148425</v>
      </c>
      <c r="AJ108" s="130">
        <f t="shared" si="150"/>
        <v>3729.0620331062446</v>
      </c>
      <c r="AK108" s="130">
        <f t="shared" si="151"/>
        <v>3799.9142117352631</v>
      </c>
    </row>
    <row r="109" spans="1:37" ht="15.75" x14ac:dyDescent="0.25">
      <c r="A109" s="166" t="s">
        <v>250</v>
      </c>
      <c r="B109" s="97"/>
      <c r="C109" s="87"/>
      <c r="D109" s="97">
        <v>420</v>
      </c>
      <c r="E109" s="87">
        <f>Parameters!$D$19</f>
        <v>0.26</v>
      </c>
      <c r="F109" s="97"/>
      <c r="G109" s="87"/>
      <c r="H109" s="97"/>
      <c r="I109" s="87"/>
      <c r="J109" s="97"/>
      <c r="K109" s="87"/>
      <c r="L109" s="97"/>
      <c r="M109" s="87"/>
      <c r="N109" s="97"/>
      <c r="O109" s="87"/>
      <c r="P109" s="96">
        <v>1301.48</v>
      </c>
      <c r="Q109" s="97"/>
      <c r="R109" s="96">
        <v>1813.35</v>
      </c>
      <c r="S109" s="95"/>
      <c r="T109" s="100"/>
      <c r="U109" s="92"/>
      <c r="V109" s="84"/>
      <c r="W109" s="91">
        <f t="shared" si="145"/>
        <v>3546.433</v>
      </c>
      <c r="X109" s="130">
        <f t="shared" si="146"/>
        <v>3546.433</v>
      </c>
      <c r="Y109" s="130">
        <f t="shared" ref="Y109:AG109" si="157">X109*(1+X$3)</f>
        <v>3555.2990824999997</v>
      </c>
      <c r="Z109" s="130">
        <f t="shared" si="157"/>
        <v>3510.8578439687499</v>
      </c>
      <c r="AA109" s="130">
        <f t="shared" si="157"/>
        <v>3554.3924812339624</v>
      </c>
      <c r="AB109" s="130">
        <f t="shared" si="157"/>
        <v>3897.3913556730399</v>
      </c>
      <c r="AC109" s="130">
        <f t="shared" si="157"/>
        <v>4032.2410965793269</v>
      </c>
      <c r="AD109" s="130">
        <f t="shared" si="157"/>
        <v>4142.7245026256005</v>
      </c>
      <c r="AE109" s="130">
        <f t="shared" si="157"/>
        <v>4229.7217171807379</v>
      </c>
      <c r="AF109" s="130">
        <f t="shared" si="157"/>
        <v>4314.3161515243528</v>
      </c>
      <c r="AG109" s="130">
        <f t="shared" si="157"/>
        <v>4396.2881584033148</v>
      </c>
      <c r="AH109" s="130">
        <f t="shared" si="148"/>
        <v>4479.8176334129776</v>
      </c>
      <c r="AI109" s="130">
        <f t="shared" si="149"/>
        <v>4564.934168447824</v>
      </c>
      <c r="AJ109" s="130">
        <f t="shared" si="150"/>
        <v>4651.6679176483321</v>
      </c>
      <c r="AK109" s="130">
        <f t="shared" si="151"/>
        <v>4740.0496080836501</v>
      </c>
    </row>
    <row r="110" spans="1:37" ht="15.75" x14ac:dyDescent="0.25">
      <c r="A110" s="166" t="s">
        <v>249</v>
      </c>
      <c r="B110" s="97"/>
      <c r="C110" s="87"/>
      <c r="D110" s="97">
        <v>420</v>
      </c>
      <c r="E110" s="87">
        <f>Parameters!$D$19</f>
        <v>0.26</v>
      </c>
      <c r="F110" s="97"/>
      <c r="G110" s="87"/>
      <c r="H110" s="97"/>
      <c r="I110" s="87"/>
      <c r="J110" s="97"/>
      <c r="K110" s="87"/>
      <c r="L110" s="97"/>
      <c r="M110" s="87"/>
      <c r="N110" s="97"/>
      <c r="O110" s="87"/>
      <c r="P110" s="96">
        <v>1738.28</v>
      </c>
      <c r="Q110" s="97"/>
      <c r="R110" s="96">
        <v>2201.85</v>
      </c>
      <c r="S110" s="95"/>
      <c r="T110" s="100"/>
      <c r="U110" s="92"/>
      <c r="V110" s="84"/>
      <c r="W110" s="91">
        <f t="shared" si="145"/>
        <v>4454.2629999999999</v>
      </c>
      <c r="X110" s="130">
        <f t="shared" si="146"/>
        <v>4454.2629999999999</v>
      </c>
      <c r="Y110" s="130">
        <f t="shared" ref="Y110:AG110" si="158">X110*(1+X$3)</f>
        <v>4465.3986574999999</v>
      </c>
      <c r="Z110" s="130">
        <f t="shared" si="158"/>
        <v>4409.5811742812502</v>
      </c>
      <c r="AA110" s="130">
        <f t="shared" si="158"/>
        <v>4464.2599808423374</v>
      </c>
      <c r="AB110" s="130">
        <f t="shared" si="158"/>
        <v>4895.0610689936229</v>
      </c>
      <c r="AC110" s="130">
        <f t="shared" si="158"/>
        <v>5064.4301819808024</v>
      </c>
      <c r="AD110" s="130">
        <f t="shared" si="158"/>
        <v>5203.1955689670767</v>
      </c>
      <c r="AE110" s="130">
        <f t="shared" si="158"/>
        <v>5312.4626759153853</v>
      </c>
      <c r="AF110" s="130">
        <f t="shared" si="158"/>
        <v>5418.7119294336935</v>
      </c>
      <c r="AG110" s="130">
        <f t="shared" si="158"/>
        <v>5521.6674560929332</v>
      </c>
      <c r="AH110" s="130">
        <f t="shared" si="148"/>
        <v>5626.5791377586984</v>
      </c>
      <c r="AI110" s="130">
        <f t="shared" si="149"/>
        <v>5733.4841413761133</v>
      </c>
      <c r="AJ110" s="130">
        <f t="shared" si="150"/>
        <v>5842.4203400622591</v>
      </c>
      <c r="AK110" s="130">
        <f t="shared" si="151"/>
        <v>5953.4263265234413</v>
      </c>
    </row>
    <row r="111" spans="1:37" ht="15.75" x14ac:dyDescent="0.25">
      <c r="A111" s="166" t="s">
        <v>248</v>
      </c>
      <c r="B111" s="97">
        <v>60</v>
      </c>
      <c r="C111" s="87">
        <f>Parameters!$D$17</f>
        <v>0.22</v>
      </c>
      <c r="D111" s="97"/>
      <c r="E111" s="87"/>
      <c r="F111" s="97"/>
      <c r="G111" s="87"/>
      <c r="H111" s="97">
        <v>120</v>
      </c>
      <c r="I111" s="87">
        <f>Parameters!$D$23</f>
        <v>0.31</v>
      </c>
      <c r="J111" s="97">
        <v>720</v>
      </c>
      <c r="K111" s="87">
        <f>Parameters!$D$25</f>
        <v>0.31</v>
      </c>
      <c r="L111" s="97"/>
      <c r="M111" s="87"/>
      <c r="N111" s="97"/>
      <c r="O111" s="87"/>
      <c r="P111" s="96">
        <v>70.62</v>
      </c>
      <c r="Q111" s="97"/>
      <c r="R111" s="96"/>
      <c r="S111" s="95"/>
      <c r="T111" s="100"/>
      <c r="U111" s="92"/>
      <c r="V111" s="84"/>
      <c r="W111" s="91">
        <f t="shared" si="145"/>
        <v>378.64200000000005</v>
      </c>
      <c r="X111" s="130">
        <f t="shared" si="146"/>
        <v>378.64200000000005</v>
      </c>
      <c r="Y111" s="130">
        <f t="shared" ref="Y111:AG111" si="159">X111*(1+X$3)</f>
        <v>379.58860500000003</v>
      </c>
      <c r="Z111" s="130">
        <f t="shared" si="159"/>
        <v>374.84374743750004</v>
      </c>
      <c r="AA111" s="130">
        <f t="shared" si="159"/>
        <v>379.49180990572501</v>
      </c>
      <c r="AB111" s="130">
        <f t="shared" si="159"/>
        <v>416.11276956162749</v>
      </c>
      <c r="AC111" s="130">
        <f t="shared" si="159"/>
        <v>430.51027138845978</v>
      </c>
      <c r="AD111" s="130">
        <f t="shared" si="159"/>
        <v>442.30625282450364</v>
      </c>
      <c r="AE111" s="130">
        <f t="shared" si="159"/>
        <v>451.59468413381819</v>
      </c>
      <c r="AF111" s="130">
        <f t="shared" si="159"/>
        <v>460.62657781649455</v>
      </c>
      <c r="AG111" s="130">
        <f t="shared" si="159"/>
        <v>469.37848279500793</v>
      </c>
      <c r="AH111" s="130">
        <f t="shared" si="148"/>
        <v>478.29667396811305</v>
      </c>
      <c r="AI111" s="130">
        <f t="shared" si="149"/>
        <v>487.38431077350714</v>
      </c>
      <c r="AJ111" s="130">
        <f t="shared" si="150"/>
        <v>496.64461267820371</v>
      </c>
      <c r="AK111" s="130">
        <f t="shared" si="151"/>
        <v>506.08086031908954</v>
      </c>
    </row>
    <row r="112" spans="1:37" ht="15.75" x14ac:dyDescent="0.25">
      <c r="A112" s="166" t="s">
        <v>247</v>
      </c>
      <c r="B112" s="97">
        <v>60</v>
      </c>
      <c r="C112" s="87">
        <f>Parameters!$D$17</f>
        <v>0.22</v>
      </c>
      <c r="D112" s="97"/>
      <c r="E112" s="87"/>
      <c r="F112" s="97"/>
      <c r="G112" s="87"/>
      <c r="H112" s="97">
        <v>120</v>
      </c>
      <c r="I112" s="87">
        <f>Parameters!$D$23</f>
        <v>0.31</v>
      </c>
      <c r="J112" s="97">
        <v>1200</v>
      </c>
      <c r="K112" s="87">
        <f>Parameters!$D$25</f>
        <v>0.31</v>
      </c>
      <c r="L112" s="97"/>
      <c r="M112" s="87"/>
      <c r="N112" s="97"/>
      <c r="O112" s="87"/>
      <c r="P112" s="96">
        <v>73.459999999999994</v>
      </c>
      <c r="Q112" s="97"/>
      <c r="R112" s="96"/>
      <c r="S112" s="95"/>
      <c r="T112" s="100"/>
      <c r="U112" s="92"/>
      <c r="V112" s="84"/>
      <c r="W112" s="91">
        <f t="shared" si="145"/>
        <v>545.44600000000003</v>
      </c>
      <c r="X112" s="130">
        <f t="shared" si="146"/>
        <v>545.44600000000003</v>
      </c>
      <c r="Y112" s="130">
        <f t="shared" ref="Y112:AG112" si="160">X112*(1+X$3)</f>
        <v>546.80961500000001</v>
      </c>
      <c r="Z112" s="130">
        <f t="shared" si="160"/>
        <v>539.97449481249998</v>
      </c>
      <c r="AA112" s="130">
        <f t="shared" si="160"/>
        <v>546.67017854817493</v>
      </c>
      <c r="AB112" s="130">
        <f t="shared" si="160"/>
        <v>599.42385077807387</v>
      </c>
      <c r="AC112" s="130">
        <f t="shared" si="160"/>
        <v>620.16391601499515</v>
      </c>
      <c r="AD112" s="130">
        <f t="shared" si="160"/>
        <v>637.15640731380608</v>
      </c>
      <c r="AE112" s="130">
        <f t="shared" si="160"/>
        <v>650.53669186739592</v>
      </c>
      <c r="AF112" s="130">
        <f t="shared" si="160"/>
        <v>663.54742570474389</v>
      </c>
      <c r="AG112" s="130">
        <f t="shared" si="160"/>
        <v>676.15482679313391</v>
      </c>
      <c r="AH112" s="130">
        <f t="shared" si="148"/>
        <v>689.00176850220339</v>
      </c>
      <c r="AI112" s="130">
        <f t="shared" si="149"/>
        <v>702.09280210374516</v>
      </c>
      <c r="AJ112" s="130">
        <f t="shared" si="150"/>
        <v>715.43256534371631</v>
      </c>
      <c r="AK112" s="130">
        <f t="shared" si="151"/>
        <v>729.02578408524687</v>
      </c>
    </row>
    <row r="113" spans="1:37" ht="15.75" x14ac:dyDescent="0.25">
      <c r="A113" s="166" t="s">
        <v>246</v>
      </c>
      <c r="B113" s="97">
        <v>60</v>
      </c>
      <c r="C113" s="87">
        <f>Parameters!$D$17</f>
        <v>0.22</v>
      </c>
      <c r="D113" s="97"/>
      <c r="E113" s="87"/>
      <c r="F113" s="97"/>
      <c r="G113" s="87"/>
      <c r="H113" s="97">
        <v>120</v>
      </c>
      <c r="I113" s="87">
        <f>Parameters!$D$23</f>
        <v>0.31</v>
      </c>
      <c r="J113" s="97">
        <v>1620</v>
      </c>
      <c r="K113" s="87">
        <f>Parameters!$D$25</f>
        <v>0.31</v>
      </c>
      <c r="L113" s="97"/>
      <c r="M113" s="87"/>
      <c r="N113" s="97"/>
      <c r="O113" s="87"/>
      <c r="P113" s="96">
        <v>91.12</v>
      </c>
      <c r="Q113" s="97"/>
      <c r="R113" s="96"/>
      <c r="S113" s="95"/>
      <c r="T113" s="100"/>
      <c r="U113" s="92"/>
      <c r="V113" s="84"/>
      <c r="W113" s="91">
        <f t="shared" si="145"/>
        <v>708.0920000000001</v>
      </c>
      <c r="X113" s="130">
        <f t="shared" si="146"/>
        <v>708.0920000000001</v>
      </c>
      <c r="Y113" s="130">
        <f t="shared" ref="Y113:AG113" si="161">X113*(1+X$3)</f>
        <v>709.86223000000007</v>
      </c>
      <c r="Z113" s="130">
        <f t="shared" si="161"/>
        <v>700.98895212500008</v>
      </c>
      <c r="AA113" s="130">
        <f t="shared" si="161"/>
        <v>709.68121513135009</v>
      </c>
      <c r="AB113" s="130">
        <f t="shared" si="161"/>
        <v>778.16545239152538</v>
      </c>
      <c r="AC113" s="130">
        <f t="shared" si="161"/>
        <v>805.08997704427213</v>
      </c>
      <c r="AD113" s="130">
        <f t="shared" si="161"/>
        <v>827.14944241528531</v>
      </c>
      <c r="AE113" s="130">
        <f t="shared" si="161"/>
        <v>844.5195807060062</v>
      </c>
      <c r="AF113" s="130">
        <f t="shared" si="161"/>
        <v>861.40997232012637</v>
      </c>
      <c r="AG113" s="130">
        <f t="shared" si="161"/>
        <v>877.77676179420871</v>
      </c>
      <c r="AH113" s="130">
        <f t="shared" si="148"/>
        <v>894.45452026829855</v>
      </c>
      <c r="AI113" s="130">
        <f t="shared" si="149"/>
        <v>911.44915615339619</v>
      </c>
      <c r="AJ113" s="130">
        <f t="shared" si="150"/>
        <v>928.76669012031061</v>
      </c>
      <c r="AK113" s="130">
        <f t="shared" si="151"/>
        <v>946.41325723259638</v>
      </c>
    </row>
    <row r="114" spans="1:37" ht="15.75" x14ac:dyDescent="0.25">
      <c r="A114" s="166" t="s">
        <v>245</v>
      </c>
      <c r="B114" s="97">
        <v>60</v>
      </c>
      <c r="C114" s="87">
        <f>Parameters!$D$17</f>
        <v>0.22</v>
      </c>
      <c r="D114" s="97"/>
      <c r="E114" s="87"/>
      <c r="F114" s="97"/>
      <c r="G114" s="87"/>
      <c r="H114" s="97">
        <v>120</v>
      </c>
      <c r="I114" s="87">
        <f>Parameters!$D$23</f>
        <v>0.31</v>
      </c>
      <c r="J114" s="97">
        <v>2040</v>
      </c>
      <c r="K114" s="87">
        <f>Parameters!$D$25</f>
        <v>0.31</v>
      </c>
      <c r="L114" s="97"/>
      <c r="M114" s="87"/>
      <c r="N114" s="97"/>
      <c r="O114" s="87"/>
      <c r="P114" s="96">
        <v>91.12</v>
      </c>
      <c r="Q114" s="97"/>
      <c r="R114" s="96"/>
      <c r="S114" s="95"/>
      <c r="T114" s="100"/>
      <c r="U114" s="92"/>
      <c r="V114" s="84"/>
      <c r="W114" s="91">
        <f t="shared" si="145"/>
        <v>851.31200000000001</v>
      </c>
      <c r="X114" s="130">
        <f t="shared" si="146"/>
        <v>851.31200000000001</v>
      </c>
      <c r="Y114" s="130">
        <f t="shared" ref="Y114:AG114" si="162">X114*(1+X$3)</f>
        <v>853.44027999999992</v>
      </c>
      <c r="Z114" s="130">
        <f t="shared" si="162"/>
        <v>842.77227649999998</v>
      </c>
      <c r="AA114" s="130">
        <f t="shared" si="162"/>
        <v>853.2226527286</v>
      </c>
      <c r="AB114" s="130">
        <f t="shared" si="162"/>
        <v>935.55863871690997</v>
      </c>
      <c r="AC114" s="130">
        <f t="shared" si="162"/>
        <v>967.92896761651502</v>
      </c>
      <c r="AD114" s="130">
        <f t="shared" si="162"/>
        <v>994.45022132920758</v>
      </c>
      <c r="AE114" s="130">
        <f t="shared" si="162"/>
        <v>1015.3336759771208</v>
      </c>
      <c r="AF114" s="130">
        <f t="shared" si="162"/>
        <v>1035.6403494966632</v>
      </c>
      <c r="AG114" s="130">
        <f t="shared" si="162"/>
        <v>1055.3175161370998</v>
      </c>
      <c r="AH114" s="130">
        <f t="shared" si="148"/>
        <v>1075.3685489437046</v>
      </c>
      <c r="AI114" s="130">
        <f t="shared" si="149"/>
        <v>1095.8005513736348</v>
      </c>
      <c r="AJ114" s="130">
        <f t="shared" si="150"/>
        <v>1116.6207618497338</v>
      </c>
      <c r="AK114" s="130">
        <f t="shared" si="151"/>
        <v>1137.8365563248785</v>
      </c>
    </row>
    <row r="115" spans="1:37" ht="15.75" x14ac:dyDescent="0.25">
      <c r="A115" s="166" t="s">
        <v>244</v>
      </c>
      <c r="B115" s="97">
        <v>60</v>
      </c>
      <c r="C115" s="87">
        <f>Parameters!$D$17</f>
        <v>0.22</v>
      </c>
      <c r="D115" s="97"/>
      <c r="E115" s="87"/>
      <c r="F115" s="97">
        <v>282</v>
      </c>
      <c r="G115" s="87">
        <f>Parameters!$D$21</f>
        <v>0.22</v>
      </c>
      <c r="H115" s="97">
        <v>300</v>
      </c>
      <c r="I115" s="87">
        <f>Parameters!$D$23</f>
        <v>0.31</v>
      </c>
      <c r="J115" s="97">
        <v>222</v>
      </c>
      <c r="K115" s="87">
        <f>Parameters!$D$25</f>
        <v>0.31</v>
      </c>
      <c r="L115" s="97"/>
      <c r="M115" s="87"/>
      <c r="N115" s="97">
        <v>60</v>
      </c>
      <c r="O115" s="87">
        <f>Parameters!$D$29</f>
        <v>0.31</v>
      </c>
      <c r="P115" s="96"/>
      <c r="Q115" s="97"/>
      <c r="R115" s="96">
        <v>135.19999999999999</v>
      </c>
      <c r="S115" s="95"/>
      <c r="T115" s="100"/>
      <c r="U115" s="92"/>
      <c r="V115" s="84"/>
      <c r="W115" s="91">
        <f t="shared" si="145"/>
        <v>429.94600000000003</v>
      </c>
      <c r="X115" s="130">
        <f t="shared" si="146"/>
        <v>429.94600000000003</v>
      </c>
      <c r="Y115" s="130">
        <f t="shared" ref="Y115:AG115" si="163">X115*(1+X$3)</f>
        <v>431.02086500000001</v>
      </c>
      <c r="Z115" s="130">
        <f t="shared" si="163"/>
        <v>425.63310418750001</v>
      </c>
      <c r="AA115" s="130">
        <f t="shared" si="163"/>
        <v>430.910954679425</v>
      </c>
      <c r="AB115" s="130">
        <f t="shared" si="163"/>
        <v>472.49386180598952</v>
      </c>
      <c r="AC115" s="130">
        <f t="shared" si="163"/>
        <v>488.84214942447676</v>
      </c>
      <c r="AD115" s="130">
        <f t="shared" si="163"/>
        <v>502.23642431870746</v>
      </c>
      <c r="AE115" s="130">
        <f t="shared" si="163"/>
        <v>512.78338922940031</v>
      </c>
      <c r="AF115" s="130">
        <f t="shared" si="163"/>
        <v>523.03905701398833</v>
      </c>
      <c r="AG115" s="130">
        <f t="shared" si="163"/>
        <v>532.976799097254</v>
      </c>
      <c r="AH115" s="130">
        <f t="shared" si="148"/>
        <v>543.10335828010182</v>
      </c>
      <c r="AI115" s="130">
        <f t="shared" si="149"/>
        <v>553.42232208742371</v>
      </c>
      <c r="AJ115" s="130">
        <f t="shared" si="150"/>
        <v>563.93734620708472</v>
      </c>
      <c r="AK115" s="130">
        <f t="shared" si="151"/>
        <v>574.65215578501932</v>
      </c>
    </row>
    <row r="116" spans="1:37" ht="15.75" x14ac:dyDescent="0.25">
      <c r="A116" s="166" t="s">
        <v>235</v>
      </c>
      <c r="B116" s="97">
        <v>15</v>
      </c>
      <c r="C116" s="87">
        <f>Parameters!$D$17</f>
        <v>0.22</v>
      </c>
      <c r="D116" s="97"/>
      <c r="E116" s="87"/>
      <c r="F116" s="97"/>
      <c r="G116" s="87"/>
      <c r="H116" s="97">
        <v>180</v>
      </c>
      <c r="I116" s="87">
        <f>Parameters!$D$23</f>
        <v>0.31</v>
      </c>
      <c r="J116" s="97">
        <v>120</v>
      </c>
      <c r="K116" s="87">
        <f>Parameters!$D$25</f>
        <v>0.31</v>
      </c>
      <c r="L116" s="97">
        <v>180</v>
      </c>
      <c r="M116" s="87">
        <f>Parameters!$D$27</f>
        <v>0.31</v>
      </c>
      <c r="N116" s="97"/>
      <c r="O116" s="87"/>
      <c r="P116" s="96">
        <v>131.47</v>
      </c>
      <c r="Q116" s="97"/>
      <c r="R116" s="96"/>
      <c r="S116" s="95"/>
      <c r="T116" s="100"/>
      <c r="U116" s="92"/>
      <c r="V116" s="84"/>
      <c r="W116" s="91">
        <f t="shared" si="145"/>
        <v>311.92700000000002</v>
      </c>
      <c r="X116" s="130">
        <f t="shared" si="146"/>
        <v>311.92700000000002</v>
      </c>
      <c r="Y116" s="130">
        <f t="shared" ref="Y116:AG116" si="164">X116*(1+X$3)</f>
        <v>312.7068175</v>
      </c>
      <c r="Z116" s="130">
        <f t="shared" si="164"/>
        <v>308.79798228125003</v>
      </c>
      <c r="AA116" s="130">
        <f t="shared" si="164"/>
        <v>312.62707726153752</v>
      </c>
      <c r="AB116" s="130">
        <f t="shared" si="164"/>
        <v>342.7955902172759</v>
      </c>
      <c r="AC116" s="130">
        <f t="shared" si="164"/>
        <v>354.65631763879361</v>
      </c>
      <c r="AD116" s="130">
        <f t="shared" si="164"/>
        <v>364.37390074209657</v>
      </c>
      <c r="AE116" s="130">
        <f t="shared" si="164"/>
        <v>372.02575265768058</v>
      </c>
      <c r="AF116" s="130">
        <f t="shared" si="164"/>
        <v>379.46626771083419</v>
      </c>
      <c r="AG116" s="130">
        <f t="shared" si="164"/>
        <v>386.67612679733998</v>
      </c>
      <c r="AH116" s="130">
        <f t="shared" si="148"/>
        <v>394.02297320648938</v>
      </c>
      <c r="AI116" s="130">
        <f t="shared" si="149"/>
        <v>401.50940969741265</v>
      </c>
      <c r="AJ116" s="130">
        <f t="shared" si="150"/>
        <v>409.13808848166343</v>
      </c>
      <c r="AK116" s="130">
        <f t="shared" si="151"/>
        <v>416.91171216281498</v>
      </c>
    </row>
    <row r="117" spans="1:37" ht="15.75" x14ac:dyDescent="0.25">
      <c r="A117" s="166" t="s">
        <v>236</v>
      </c>
      <c r="B117" s="97">
        <v>6</v>
      </c>
      <c r="C117" s="87">
        <f>Parameters!$D$17</f>
        <v>0.22</v>
      </c>
      <c r="D117" s="97"/>
      <c r="E117" s="87"/>
      <c r="F117" s="97"/>
      <c r="G117" s="87"/>
      <c r="H117" s="97">
        <v>150</v>
      </c>
      <c r="I117" s="87">
        <f>Parameters!$D$23</f>
        <v>0.31</v>
      </c>
      <c r="J117" s="97">
        <v>15</v>
      </c>
      <c r="K117" s="87">
        <f>Parameters!$D$25</f>
        <v>0.31</v>
      </c>
      <c r="L117" s="97">
        <v>15</v>
      </c>
      <c r="M117" s="87">
        <f>Parameters!$D$27</f>
        <v>0.31</v>
      </c>
      <c r="N117" s="97"/>
      <c r="O117" s="87"/>
      <c r="P117" s="96"/>
      <c r="Q117" s="97"/>
      <c r="R117" s="96"/>
      <c r="S117" s="95"/>
      <c r="T117" s="100"/>
      <c r="U117" s="92"/>
      <c r="V117" s="84"/>
      <c r="W117" s="91">
        <f t="shared" si="145"/>
        <v>62.832000000000001</v>
      </c>
      <c r="X117" s="130">
        <f t="shared" si="146"/>
        <v>62.832000000000001</v>
      </c>
      <c r="Y117" s="130">
        <f t="shared" ref="Y117:AG117" si="165">X117*(1+X$3)</f>
        <v>62.989079999999994</v>
      </c>
      <c r="Z117" s="130">
        <f t="shared" si="165"/>
        <v>62.201716499999996</v>
      </c>
      <c r="AA117" s="130">
        <f t="shared" si="165"/>
        <v>62.973017784599996</v>
      </c>
      <c r="AB117" s="130">
        <f t="shared" si="165"/>
        <v>69.049914000813899</v>
      </c>
      <c r="AC117" s="130">
        <f t="shared" si="165"/>
        <v>71.439041025242062</v>
      </c>
      <c r="AD117" s="130">
        <f t="shared" si="165"/>
        <v>73.396470749333702</v>
      </c>
      <c r="AE117" s="130">
        <f t="shared" si="165"/>
        <v>74.937796635069702</v>
      </c>
      <c r="AF117" s="130">
        <f t="shared" si="165"/>
        <v>76.436552567771102</v>
      </c>
      <c r="AG117" s="130">
        <f t="shared" si="165"/>
        <v>77.888847066558739</v>
      </c>
      <c r="AH117" s="130">
        <f t="shared" si="148"/>
        <v>79.368735160823348</v>
      </c>
      <c r="AI117" s="130">
        <f t="shared" si="149"/>
        <v>80.87674112887899</v>
      </c>
      <c r="AJ117" s="130">
        <f t="shared" si="150"/>
        <v>82.413399210327682</v>
      </c>
      <c r="AK117" s="130">
        <f t="shared" si="151"/>
        <v>83.979253795323899</v>
      </c>
    </row>
    <row r="118" spans="1:37" ht="15.75" x14ac:dyDescent="0.25">
      <c r="A118" s="168" t="s">
        <v>243</v>
      </c>
      <c r="B118" s="89"/>
      <c r="C118" s="90"/>
      <c r="D118" s="89"/>
      <c r="E118" s="90"/>
      <c r="F118" s="89"/>
      <c r="G118" s="90"/>
      <c r="H118" s="89"/>
      <c r="I118" s="90"/>
      <c r="J118" s="89"/>
      <c r="K118" s="90"/>
      <c r="L118" s="89"/>
      <c r="M118" s="90"/>
      <c r="N118" s="89"/>
      <c r="O118" s="90"/>
      <c r="P118" s="90"/>
      <c r="Q118" s="89"/>
      <c r="R118" s="89"/>
      <c r="S118" s="90"/>
      <c r="T118" s="89"/>
      <c r="U118" s="89"/>
      <c r="V118" s="89"/>
      <c r="W118" s="88"/>
      <c r="X118" s="140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8"/>
    </row>
    <row r="119" spans="1:37" ht="15.75" x14ac:dyDescent="0.25">
      <c r="A119" s="168" t="s">
        <v>242</v>
      </c>
      <c r="B119" s="89"/>
      <c r="C119" s="90"/>
      <c r="D119" s="89"/>
      <c r="E119" s="90"/>
      <c r="F119" s="89"/>
      <c r="G119" s="90"/>
      <c r="H119" s="89"/>
      <c r="I119" s="90"/>
      <c r="J119" s="89"/>
      <c r="K119" s="90"/>
      <c r="L119" s="89"/>
      <c r="M119" s="90"/>
      <c r="N119" s="89"/>
      <c r="O119" s="90"/>
      <c r="P119" s="90"/>
      <c r="Q119" s="89"/>
      <c r="R119" s="89"/>
      <c r="S119" s="90"/>
      <c r="T119" s="89"/>
      <c r="U119" s="89"/>
      <c r="V119" s="89"/>
      <c r="W119" s="88"/>
      <c r="X119" s="140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8"/>
    </row>
    <row r="120" spans="1:37" ht="15.75" x14ac:dyDescent="0.25">
      <c r="A120" s="166" t="s">
        <v>241</v>
      </c>
      <c r="B120" s="97">
        <v>30</v>
      </c>
      <c r="C120" s="87">
        <f>Parameters!$D$17</f>
        <v>0.22</v>
      </c>
      <c r="D120" s="97">
        <v>90</v>
      </c>
      <c r="E120" s="87">
        <f>Parameters!$D$19</f>
        <v>0.26</v>
      </c>
      <c r="F120" s="97"/>
      <c r="G120" s="87"/>
      <c r="H120" s="97"/>
      <c r="I120" s="87"/>
      <c r="J120" s="97"/>
      <c r="K120" s="87"/>
      <c r="L120" s="97"/>
      <c r="M120" s="87"/>
      <c r="N120" s="97"/>
      <c r="O120" s="87"/>
      <c r="P120" s="96"/>
      <c r="Q120" s="97"/>
      <c r="R120" s="96"/>
      <c r="S120" s="95"/>
      <c r="T120" s="100"/>
      <c r="U120" s="92"/>
      <c r="V120" s="84"/>
      <c r="W120" s="91">
        <f t="shared" ref="W120:W128" si="166">IF((B120*C120+D120*E120+F120*G120+H120*I120+J120*K120+L120*M120+N120*O120+P120+Q120*R120)=0,"",
                          ((B120*C120+D120*E120+F120*G120+H120*I120+J120*K120+L120*M120+N120*O120)*IF(U120&gt;0,U120,1)+P120+IF(Q120=0,1,Q120)*R120)*(1+Overhead_Common)*IF(V120&gt;0,V120,1))</f>
        <v>33</v>
      </c>
      <c r="X120" s="130">
        <f t="shared" ref="X120:X128" si="167">W120</f>
        <v>33</v>
      </c>
      <c r="Y120" s="130">
        <f t="shared" ref="Y120:AG120" si="168">X120*(1+X$3)</f>
        <v>33.082499999999996</v>
      </c>
      <c r="Z120" s="130">
        <f t="shared" si="168"/>
        <v>32.668968749999998</v>
      </c>
      <c r="AA120" s="130">
        <f t="shared" si="168"/>
        <v>33.074063962499999</v>
      </c>
      <c r="AB120" s="130">
        <f t="shared" si="168"/>
        <v>36.265711134881251</v>
      </c>
      <c r="AC120" s="130">
        <f t="shared" si="168"/>
        <v>37.520504740148141</v>
      </c>
      <c r="AD120" s="130">
        <f t="shared" si="168"/>
        <v>38.5485665700282</v>
      </c>
      <c r="AE120" s="130">
        <f t="shared" si="168"/>
        <v>39.358086467998788</v>
      </c>
      <c r="AF120" s="130">
        <f t="shared" si="168"/>
        <v>40.145248197358768</v>
      </c>
      <c r="AG120" s="130">
        <f t="shared" si="168"/>
        <v>40.908007913108584</v>
      </c>
      <c r="AH120" s="130">
        <f t="shared" ref="AH120:AH128" si="169">AG120*(1+AG$3)</f>
        <v>41.68526006345764</v>
      </c>
      <c r="AI120" s="130">
        <f t="shared" ref="AI120:AI128" si="170">AH120*(1+AH$3)</f>
        <v>42.477280004663335</v>
      </c>
      <c r="AJ120" s="130">
        <f t="shared" ref="AJ120:AJ128" si="171">AI120*(1+AI$3)</f>
        <v>43.284348324751932</v>
      </c>
      <c r="AK120" s="130">
        <f t="shared" ref="AK120:AK128" si="172">AJ120*(1+AJ$3)</f>
        <v>44.106750942922211</v>
      </c>
    </row>
    <row r="121" spans="1:37" ht="15.75" x14ac:dyDescent="0.25">
      <c r="A121" s="166" t="s">
        <v>240</v>
      </c>
      <c r="B121" s="97">
        <v>90</v>
      </c>
      <c r="C121" s="87">
        <f>Parameters!$D$17</f>
        <v>0.22</v>
      </c>
      <c r="D121" s="97"/>
      <c r="E121" s="87"/>
      <c r="F121" s="97">
        <v>282</v>
      </c>
      <c r="G121" s="87">
        <f>Parameters!$D$21</f>
        <v>0.22</v>
      </c>
      <c r="H121" s="97">
        <v>60</v>
      </c>
      <c r="I121" s="87">
        <f>Parameters!$D$23</f>
        <v>0.31</v>
      </c>
      <c r="J121" s="97">
        <v>114</v>
      </c>
      <c r="K121" s="87">
        <f>Parameters!$D$25</f>
        <v>0.31</v>
      </c>
      <c r="L121" s="97"/>
      <c r="M121" s="87"/>
      <c r="N121" s="97">
        <v>60</v>
      </c>
      <c r="O121" s="87">
        <f>Parameters!$D$29</f>
        <v>0.31</v>
      </c>
      <c r="P121" s="96"/>
      <c r="Q121" s="97"/>
      <c r="R121" s="96"/>
      <c r="S121" s="95"/>
      <c r="T121" s="100"/>
      <c r="U121" s="92"/>
      <c r="V121" s="84"/>
      <c r="W121" s="91">
        <f t="shared" si="166"/>
        <v>169.81800000000001</v>
      </c>
      <c r="X121" s="130">
        <f t="shared" si="167"/>
        <v>169.81800000000001</v>
      </c>
      <c r="Y121" s="130">
        <f t="shared" ref="Y121:AG121" si="173">X121*(1+X$3)</f>
        <v>170.24254500000001</v>
      </c>
      <c r="Z121" s="130">
        <f t="shared" si="173"/>
        <v>168.11451318750002</v>
      </c>
      <c r="AA121" s="130">
        <f t="shared" si="173"/>
        <v>170.19913315102502</v>
      </c>
      <c r="AB121" s="130">
        <f t="shared" si="173"/>
        <v>186.62334950009895</v>
      </c>
      <c r="AC121" s="130">
        <f t="shared" si="173"/>
        <v>193.08051739280236</v>
      </c>
      <c r="AD121" s="130">
        <f t="shared" si="173"/>
        <v>198.37092356936517</v>
      </c>
      <c r="AE121" s="130">
        <f t="shared" si="173"/>
        <v>202.53671296432182</v>
      </c>
      <c r="AF121" s="130">
        <f t="shared" si="173"/>
        <v>206.58744722360825</v>
      </c>
      <c r="AG121" s="130">
        <f t="shared" si="173"/>
        <v>210.51260872085678</v>
      </c>
      <c r="AH121" s="130">
        <f t="shared" si="169"/>
        <v>214.51234828655302</v>
      </c>
      <c r="AI121" s="130">
        <f t="shared" si="170"/>
        <v>218.5880829039975</v>
      </c>
      <c r="AJ121" s="130">
        <f t="shared" si="171"/>
        <v>222.74125647917344</v>
      </c>
      <c r="AK121" s="130">
        <f t="shared" si="172"/>
        <v>226.97334035227772</v>
      </c>
    </row>
    <row r="122" spans="1:37" ht="30" x14ac:dyDescent="0.25">
      <c r="A122" s="166" t="s">
        <v>239</v>
      </c>
      <c r="B122" s="97">
        <v>60</v>
      </c>
      <c r="C122" s="87">
        <f>Parameters!$D$17</f>
        <v>0.22</v>
      </c>
      <c r="D122" s="97">
        <v>60</v>
      </c>
      <c r="E122" s="87">
        <f>Parameters!$D$19</f>
        <v>0.26</v>
      </c>
      <c r="F122" s="97">
        <v>300</v>
      </c>
      <c r="G122" s="87">
        <f>Parameters!$D$21</f>
        <v>0.22</v>
      </c>
      <c r="H122" s="97">
        <v>120</v>
      </c>
      <c r="I122" s="87">
        <f>Parameters!$D$23</f>
        <v>0.31</v>
      </c>
      <c r="J122" s="97">
        <v>75</v>
      </c>
      <c r="K122" s="87">
        <f>Parameters!$D$25</f>
        <v>0.31</v>
      </c>
      <c r="L122" s="97"/>
      <c r="M122" s="87"/>
      <c r="N122" s="97"/>
      <c r="O122" s="87"/>
      <c r="P122" s="96">
        <v>131.93</v>
      </c>
      <c r="Q122" s="97"/>
      <c r="R122" s="96">
        <v>1058.6099999999999</v>
      </c>
      <c r="S122" s="95"/>
      <c r="T122" s="127" t="s">
        <v>238</v>
      </c>
      <c r="U122" s="128"/>
      <c r="V122" s="137">
        <f>1-38%</f>
        <v>0.62</v>
      </c>
      <c r="W122" s="91">
        <f t="shared" si="166"/>
        <v>917.82878000000005</v>
      </c>
      <c r="X122" s="130">
        <f t="shared" si="167"/>
        <v>917.82878000000005</v>
      </c>
      <c r="Y122" s="130">
        <f t="shared" ref="Y122:AG122" si="174">X122*(1+X$3)</f>
        <v>920.12335195000003</v>
      </c>
      <c r="Z122" s="130">
        <f t="shared" si="174"/>
        <v>908.62181005062507</v>
      </c>
      <c r="AA122" s="130">
        <f t="shared" si="174"/>
        <v>919.88872049525276</v>
      </c>
      <c r="AB122" s="130">
        <f t="shared" si="174"/>
        <v>1008.6579820230447</v>
      </c>
      <c r="AC122" s="130">
        <f t="shared" si="174"/>
        <v>1043.557548201042</v>
      </c>
      <c r="AD122" s="130">
        <f t="shared" si="174"/>
        <v>1072.1510250217507</v>
      </c>
      <c r="AE122" s="130">
        <f t="shared" si="174"/>
        <v>1094.6661965472074</v>
      </c>
      <c r="AF122" s="130">
        <f t="shared" si="174"/>
        <v>1116.5595204781516</v>
      </c>
      <c r="AG122" s="130">
        <f t="shared" si="174"/>
        <v>1137.7741513672363</v>
      </c>
      <c r="AH122" s="130">
        <f t="shared" si="169"/>
        <v>1159.3918602432136</v>
      </c>
      <c r="AI122" s="130">
        <f t="shared" si="170"/>
        <v>1181.4203055878345</v>
      </c>
      <c r="AJ122" s="130">
        <f t="shared" si="171"/>
        <v>1203.8672913940031</v>
      </c>
      <c r="AK122" s="130">
        <f t="shared" si="172"/>
        <v>1226.740769930489</v>
      </c>
    </row>
    <row r="123" spans="1:37" ht="15.75" x14ac:dyDescent="0.25">
      <c r="A123" s="166" t="s">
        <v>237</v>
      </c>
      <c r="B123" s="97"/>
      <c r="C123" s="87"/>
      <c r="D123" s="97"/>
      <c r="E123" s="87"/>
      <c r="F123" s="97"/>
      <c r="G123" s="87"/>
      <c r="H123" s="97">
        <v>50</v>
      </c>
      <c r="I123" s="87">
        <f>Parameters!$D$23</f>
        <v>0.31</v>
      </c>
      <c r="J123" s="97">
        <v>20</v>
      </c>
      <c r="K123" s="87">
        <f>Parameters!$D$25</f>
        <v>0.31</v>
      </c>
      <c r="L123" s="97"/>
      <c r="M123" s="87"/>
      <c r="N123" s="97"/>
      <c r="O123" s="87"/>
      <c r="P123" s="96"/>
      <c r="Q123" s="97"/>
      <c r="R123" s="96"/>
      <c r="S123" s="95"/>
      <c r="T123" s="100"/>
      <c r="U123" s="92"/>
      <c r="V123" s="84"/>
      <c r="W123" s="91">
        <f t="shared" si="166"/>
        <v>23.87</v>
      </c>
      <c r="X123" s="130">
        <f t="shared" si="167"/>
        <v>23.87</v>
      </c>
      <c r="Y123" s="130">
        <f t="shared" ref="Y123:AG123" si="175">X123*(1+X$3)</f>
        <v>23.929675</v>
      </c>
      <c r="Z123" s="130">
        <f t="shared" si="175"/>
        <v>23.6305540625</v>
      </c>
      <c r="AA123" s="130">
        <f t="shared" si="175"/>
        <v>23.923572932875</v>
      </c>
      <c r="AB123" s="130">
        <f t="shared" si="175"/>
        <v>26.232197720897439</v>
      </c>
      <c r="AC123" s="130">
        <f t="shared" si="175"/>
        <v>27.13983176204049</v>
      </c>
      <c r="AD123" s="130">
        <f t="shared" si="175"/>
        <v>27.883463152320402</v>
      </c>
      <c r="AE123" s="130">
        <f t="shared" si="175"/>
        <v>28.469015878519127</v>
      </c>
      <c r="AF123" s="130">
        <f t="shared" si="175"/>
        <v>29.038396196089508</v>
      </c>
      <c r="AG123" s="130">
        <f t="shared" si="175"/>
        <v>29.590125723815206</v>
      </c>
      <c r="AH123" s="130">
        <f t="shared" si="169"/>
        <v>30.152338112567691</v>
      </c>
      <c r="AI123" s="130">
        <f t="shared" si="170"/>
        <v>30.725232536706475</v>
      </c>
      <c r="AJ123" s="130">
        <f t="shared" si="171"/>
        <v>31.309011954903895</v>
      </c>
      <c r="AK123" s="130">
        <f t="shared" si="172"/>
        <v>31.903883182047064</v>
      </c>
    </row>
    <row r="124" spans="1:37" ht="15.75" x14ac:dyDescent="0.25">
      <c r="A124" s="166" t="s">
        <v>236</v>
      </c>
      <c r="B124" s="97">
        <v>6</v>
      </c>
      <c r="C124" s="87">
        <f>Parameters!$D$17</f>
        <v>0.22</v>
      </c>
      <c r="D124" s="97"/>
      <c r="E124" s="87"/>
      <c r="F124" s="97"/>
      <c r="G124" s="87"/>
      <c r="H124" s="97">
        <v>150</v>
      </c>
      <c r="I124" s="87">
        <f>Parameters!$D$23</f>
        <v>0.31</v>
      </c>
      <c r="J124" s="97">
        <v>15</v>
      </c>
      <c r="K124" s="87">
        <f>Parameters!$D$25</f>
        <v>0.31</v>
      </c>
      <c r="L124" s="97">
        <v>15</v>
      </c>
      <c r="M124" s="87">
        <f>Parameters!$D$27</f>
        <v>0.31</v>
      </c>
      <c r="N124" s="97"/>
      <c r="O124" s="87"/>
      <c r="P124" s="96"/>
      <c r="Q124" s="97"/>
      <c r="R124" s="96"/>
      <c r="S124" s="95"/>
      <c r="T124" s="100"/>
      <c r="U124" s="92"/>
      <c r="V124" s="84"/>
      <c r="W124" s="91">
        <f t="shared" si="166"/>
        <v>62.832000000000001</v>
      </c>
      <c r="X124" s="130">
        <f t="shared" si="167"/>
        <v>62.832000000000001</v>
      </c>
      <c r="Y124" s="130">
        <f t="shared" ref="Y124:AG124" si="176">X124*(1+X$3)</f>
        <v>62.989079999999994</v>
      </c>
      <c r="Z124" s="130">
        <f t="shared" si="176"/>
        <v>62.201716499999996</v>
      </c>
      <c r="AA124" s="130">
        <f t="shared" si="176"/>
        <v>62.973017784599996</v>
      </c>
      <c r="AB124" s="130">
        <f t="shared" si="176"/>
        <v>69.049914000813899</v>
      </c>
      <c r="AC124" s="130">
        <f t="shared" si="176"/>
        <v>71.439041025242062</v>
      </c>
      <c r="AD124" s="130">
        <f t="shared" si="176"/>
        <v>73.396470749333702</v>
      </c>
      <c r="AE124" s="130">
        <f t="shared" si="176"/>
        <v>74.937796635069702</v>
      </c>
      <c r="AF124" s="130">
        <f t="shared" si="176"/>
        <v>76.436552567771102</v>
      </c>
      <c r="AG124" s="130">
        <f t="shared" si="176"/>
        <v>77.888847066558739</v>
      </c>
      <c r="AH124" s="130">
        <f t="shared" si="169"/>
        <v>79.368735160823348</v>
      </c>
      <c r="AI124" s="130">
        <f t="shared" si="170"/>
        <v>80.87674112887899</v>
      </c>
      <c r="AJ124" s="130">
        <f t="shared" si="171"/>
        <v>82.413399210327682</v>
      </c>
      <c r="AK124" s="130">
        <f t="shared" si="172"/>
        <v>83.979253795323899</v>
      </c>
    </row>
    <row r="125" spans="1:37" ht="15.75" x14ac:dyDescent="0.25">
      <c r="A125" s="166" t="s">
        <v>235</v>
      </c>
      <c r="B125" s="97">
        <v>15</v>
      </c>
      <c r="C125" s="87">
        <f>Parameters!$D$17</f>
        <v>0.22</v>
      </c>
      <c r="D125" s="97"/>
      <c r="E125" s="87"/>
      <c r="F125" s="97"/>
      <c r="G125" s="87"/>
      <c r="H125" s="97">
        <v>180</v>
      </c>
      <c r="I125" s="87">
        <f>Parameters!$D$23</f>
        <v>0.31</v>
      </c>
      <c r="J125" s="97">
        <v>120</v>
      </c>
      <c r="K125" s="87">
        <f>Parameters!$D$25</f>
        <v>0.31</v>
      </c>
      <c r="L125" s="97">
        <v>180</v>
      </c>
      <c r="M125" s="87">
        <f>Parameters!$D$27</f>
        <v>0.31</v>
      </c>
      <c r="N125" s="97"/>
      <c r="O125" s="87"/>
      <c r="P125" s="96">
        <v>131.47</v>
      </c>
      <c r="Q125" s="97"/>
      <c r="R125" s="96"/>
      <c r="S125" s="95"/>
      <c r="T125" s="100"/>
      <c r="U125" s="92"/>
      <c r="V125" s="84"/>
      <c r="W125" s="91">
        <f t="shared" si="166"/>
        <v>311.92700000000002</v>
      </c>
      <c r="X125" s="130">
        <f t="shared" si="167"/>
        <v>311.92700000000002</v>
      </c>
      <c r="Y125" s="130">
        <f t="shared" ref="Y125:AG125" si="177">X125*(1+X$3)</f>
        <v>312.7068175</v>
      </c>
      <c r="Z125" s="130">
        <f t="shared" si="177"/>
        <v>308.79798228125003</v>
      </c>
      <c r="AA125" s="130">
        <f t="shared" si="177"/>
        <v>312.62707726153752</v>
      </c>
      <c r="AB125" s="130">
        <f t="shared" si="177"/>
        <v>342.7955902172759</v>
      </c>
      <c r="AC125" s="130">
        <f t="shared" si="177"/>
        <v>354.65631763879361</v>
      </c>
      <c r="AD125" s="130">
        <f t="shared" si="177"/>
        <v>364.37390074209657</v>
      </c>
      <c r="AE125" s="130">
        <f t="shared" si="177"/>
        <v>372.02575265768058</v>
      </c>
      <c r="AF125" s="130">
        <f t="shared" si="177"/>
        <v>379.46626771083419</v>
      </c>
      <c r="AG125" s="130">
        <f t="shared" si="177"/>
        <v>386.67612679733998</v>
      </c>
      <c r="AH125" s="130">
        <f t="shared" si="169"/>
        <v>394.02297320648938</v>
      </c>
      <c r="AI125" s="130">
        <f t="shared" si="170"/>
        <v>401.50940969741265</v>
      </c>
      <c r="AJ125" s="130">
        <f t="shared" si="171"/>
        <v>409.13808848166343</v>
      </c>
      <c r="AK125" s="130">
        <f t="shared" si="172"/>
        <v>416.91171216281498</v>
      </c>
    </row>
    <row r="126" spans="1:37" ht="15.75" x14ac:dyDescent="0.25">
      <c r="A126" s="166" t="s">
        <v>226</v>
      </c>
      <c r="B126" s="97">
        <v>360</v>
      </c>
      <c r="C126" s="87">
        <f>Parameters!$D$17</f>
        <v>0.22</v>
      </c>
      <c r="D126" s="97">
        <v>180</v>
      </c>
      <c r="E126" s="87">
        <f>Parameters!$D$19</f>
        <v>0.26</v>
      </c>
      <c r="F126" s="97">
        <v>420</v>
      </c>
      <c r="G126" s="87">
        <f>Parameters!$D$21</f>
        <v>0.22</v>
      </c>
      <c r="H126" s="97"/>
      <c r="I126" s="87"/>
      <c r="J126" s="97"/>
      <c r="K126" s="87"/>
      <c r="L126" s="97"/>
      <c r="M126" s="87"/>
      <c r="N126" s="97"/>
      <c r="O126" s="87"/>
      <c r="P126" s="96"/>
      <c r="Q126" s="97"/>
      <c r="R126" s="96">
        <v>2285.4</v>
      </c>
      <c r="S126" s="95"/>
      <c r="T126" s="100"/>
      <c r="U126" s="92"/>
      <c r="V126" s="84"/>
      <c r="W126" s="91">
        <f t="shared" si="166"/>
        <v>2754.1800000000003</v>
      </c>
      <c r="X126" s="130">
        <f t="shared" si="167"/>
        <v>2754.1800000000003</v>
      </c>
      <c r="Y126" s="130">
        <f t="shared" ref="Y126:AG126" si="178">X126*(1+X$3)</f>
        <v>2761.0654500000001</v>
      </c>
      <c r="Z126" s="130">
        <f t="shared" si="178"/>
        <v>2726.5521318750002</v>
      </c>
      <c r="AA126" s="130">
        <f t="shared" si="178"/>
        <v>2760.3613783102501</v>
      </c>
      <c r="AB126" s="130">
        <f t="shared" si="178"/>
        <v>3026.7362513171893</v>
      </c>
      <c r="AC126" s="130">
        <f t="shared" si="178"/>
        <v>3131.4613256127641</v>
      </c>
      <c r="AD126" s="130">
        <f t="shared" si="178"/>
        <v>3217.2633659345543</v>
      </c>
      <c r="AE126" s="130">
        <f t="shared" si="178"/>
        <v>3284.8258966191797</v>
      </c>
      <c r="AF126" s="130">
        <f t="shared" si="178"/>
        <v>3350.5224145515635</v>
      </c>
      <c r="AG126" s="130">
        <f t="shared" si="178"/>
        <v>3414.1823404280431</v>
      </c>
      <c r="AH126" s="130">
        <f t="shared" si="169"/>
        <v>3479.0518048961758</v>
      </c>
      <c r="AI126" s="130">
        <f t="shared" si="170"/>
        <v>3545.1537891892026</v>
      </c>
      <c r="AJ126" s="130">
        <f t="shared" si="171"/>
        <v>3612.5117111837972</v>
      </c>
      <c r="AK126" s="130">
        <f t="shared" si="172"/>
        <v>3681.1494336962892</v>
      </c>
    </row>
    <row r="127" spans="1:37" ht="15.75" x14ac:dyDescent="0.25">
      <c r="A127" s="166" t="s">
        <v>234</v>
      </c>
      <c r="B127" s="97">
        <v>60</v>
      </c>
      <c r="C127" s="87">
        <f>Parameters!$D$17</f>
        <v>0.22</v>
      </c>
      <c r="D127" s="97"/>
      <c r="E127" s="87"/>
      <c r="F127" s="97"/>
      <c r="G127" s="87"/>
      <c r="H127" s="97">
        <v>120</v>
      </c>
      <c r="I127" s="87">
        <f>Parameters!$D$23</f>
        <v>0.31</v>
      </c>
      <c r="J127" s="97">
        <v>300</v>
      </c>
      <c r="K127" s="87">
        <f>Parameters!$D$25</f>
        <v>0.31</v>
      </c>
      <c r="L127" s="97"/>
      <c r="M127" s="87"/>
      <c r="N127" s="97"/>
      <c r="O127" s="87"/>
      <c r="P127" s="96">
        <v>35</v>
      </c>
      <c r="Q127" s="97"/>
      <c r="R127" s="96"/>
      <c r="S127" s="95"/>
      <c r="T127" s="100"/>
      <c r="U127" s="92"/>
      <c r="V127" s="84"/>
      <c r="W127" s="91">
        <f t="shared" si="166"/>
        <v>196.24</v>
      </c>
      <c r="X127" s="130">
        <f t="shared" si="167"/>
        <v>196.24</v>
      </c>
      <c r="Y127" s="130">
        <f t="shared" ref="Y127:AG127" si="179">X127*(1+X$3)</f>
        <v>196.73060000000001</v>
      </c>
      <c r="Z127" s="130">
        <f t="shared" si="179"/>
        <v>194.27146750000003</v>
      </c>
      <c r="AA127" s="130">
        <f t="shared" si="179"/>
        <v>196.68043369700001</v>
      </c>
      <c r="AB127" s="130">
        <f t="shared" si="179"/>
        <v>215.66009554876052</v>
      </c>
      <c r="AC127" s="130">
        <f t="shared" si="179"/>
        <v>223.12193485474762</v>
      </c>
      <c r="AD127" s="130">
        <f t="shared" si="179"/>
        <v>229.23547586976773</v>
      </c>
      <c r="AE127" s="130">
        <f t="shared" si="179"/>
        <v>234.04942086303282</v>
      </c>
      <c r="AF127" s="130">
        <f t="shared" si="179"/>
        <v>238.73040928029349</v>
      </c>
      <c r="AG127" s="130">
        <f t="shared" si="179"/>
        <v>243.26628705661903</v>
      </c>
      <c r="AH127" s="130">
        <f t="shared" si="169"/>
        <v>247.88834651069476</v>
      </c>
      <c r="AI127" s="130">
        <f t="shared" si="170"/>
        <v>252.59822509439795</v>
      </c>
      <c r="AJ127" s="130">
        <f t="shared" si="171"/>
        <v>257.39759137119148</v>
      </c>
      <c r="AK127" s="130">
        <f t="shared" si="172"/>
        <v>262.28814560724408</v>
      </c>
    </row>
    <row r="128" spans="1:37" ht="15.75" x14ac:dyDescent="0.25">
      <c r="A128" s="166" t="s">
        <v>233</v>
      </c>
      <c r="B128" s="97">
        <v>60</v>
      </c>
      <c r="C128" s="87">
        <f>Parameters!$D$17</f>
        <v>0.22</v>
      </c>
      <c r="D128" s="97"/>
      <c r="E128" s="87"/>
      <c r="F128" s="97"/>
      <c r="G128" s="87"/>
      <c r="H128" s="97">
        <v>120</v>
      </c>
      <c r="I128" s="87">
        <f>Parameters!$D$23</f>
        <v>0.31</v>
      </c>
      <c r="J128" s="97">
        <v>480</v>
      </c>
      <c r="K128" s="87">
        <f>Parameters!$D$25</f>
        <v>0.31</v>
      </c>
      <c r="L128" s="97"/>
      <c r="M128" s="87"/>
      <c r="N128" s="97"/>
      <c r="O128" s="87"/>
      <c r="P128" s="96">
        <v>35</v>
      </c>
      <c r="Q128" s="97"/>
      <c r="R128" s="96"/>
      <c r="S128" s="95"/>
      <c r="T128" s="100"/>
      <c r="U128" s="92"/>
      <c r="V128" s="84"/>
      <c r="W128" s="91">
        <f t="shared" si="166"/>
        <v>257.62000000000006</v>
      </c>
      <c r="X128" s="130">
        <f t="shared" si="167"/>
        <v>257.62000000000006</v>
      </c>
      <c r="Y128" s="130">
        <f t="shared" ref="Y128:AG128" si="180">X128*(1+X$3)</f>
        <v>258.26405000000005</v>
      </c>
      <c r="Z128" s="130">
        <f t="shared" si="180"/>
        <v>255.03574937500005</v>
      </c>
      <c r="AA128" s="130">
        <f t="shared" si="180"/>
        <v>258.19819266725005</v>
      </c>
      <c r="AB128" s="130">
        <f t="shared" si="180"/>
        <v>283.11431825963967</v>
      </c>
      <c r="AC128" s="130">
        <f t="shared" si="180"/>
        <v>292.91007367142322</v>
      </c>
      <c r="AD128" s="130">
        <f t="shared" si="180"/>
        <v>300.93580969002022</v>
      </c>
      <c r="AE128" s="130">
        <f t="shared" si="180"/>
        <v>307.2554616935106</v>
      </c>
      <c r="AF128" s="130">
        <f t="shared" si="180"/>
        <v>313.40057092738084</v>
      </c>
      <c r="AG128" s="130">
        <f t="shared" si="180"/>
        <v>319.35518177500103</v>
      </c>
      <c r="AH128" s="130">
        <f t="shared" si="169"/>
        <v>325.42293022872605</v>
      </c>
      <c r="AI128" s="130">
        <f t="shared" si="170"/>
        <v>331.60596590307182</v>
      </c>
      <c r="AJ128" s="130">
        <f t="shared" si="171"/>
        <v>337.90647925523018</v>
      </c>
      <c r="AK128" s="130">
        <f t="shared" si="172"/>
        <v>344.32670236107953</v>
      </c>
    </row>
    <row r="129" spans="1:37" ht="15.75" x14ac:dyDescent="0.25">
      <c r="A129" s="168" t="s">
        <v>232</v>
      </c>
      <c r="B129" s="89"/>
      <c r="C129" s="90"/>
      <c r="D129" s="89"/>
      <c r="E129" s="90"/>
      <c r="F129" s="89"/>
      <c r="G129" s="90"/>
      <c r="H129" s="89"/>
      <c r="I129" s="90"/>
      <c r="J129" s="89"/>
      <c r="K129" s="90"/>
      <c r="L129" s="89"/>
      <c r="M129" s="90"/>
      <c r="N129" s="89"/>
      <c r="O129" s="90"/>
      <c r="P129" s="90"/>
      <c r="Q129" s="89"/>
      <c r="R129" s="89"/>
      <c r="S129" s="90"/>
      <c r="T129" s="89"/>
      <c r="U129" s="89"/>
      <c r="V129" s="89"/>
      <c r="W129" s="88"/>
      <c r="X129" s="140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</row>
    <row r="130" spans="1:37" ht="15.75" x14ac:dyDescent="0.25">
      <c r="A130" s="166" t="s">
        <v>231</v>
      </c>
      <c r="B130" s="97">
        <v>9</v>
      </c>
      <c r="C130" s="87">
        <f>Parameters!$D$17</f>
        <v>0.22</v>
      </c>
      <c r="D130" s="97"/>
      <c r="E130" s="87"/>
      <c r="F130" s="97">
        <v>39</v>
      </c>
      <c r="G130" s="87">
        <f>Parameters!$D$21</f>
        <v>0.22</v>
      </c>
      <c r="H130" s="97"/>
      <c r="I130" s="87"/>
      <c r="J130" s="97"/>
      <c r="K130" s="87"/>
      <c r="L130" s="97"/>
      <c r="M130" s="87"/>
      <c r="N130" s="97"/>
      <c r="O130" s="87"/>
      <c r="P130" s="96"/>
      <c r="Q130" s="97"/>
      <c r="R130" s="96"/>
      <c r="S130" s="95"/>
      <c r="T130" s="100"/>
      <c r="U130" s="92"/>
      <c r="V130" s="84"/>
      <c r="W130" s="91">
        <f t="shared" ref="W130:W137" si="181">IF((B130*C130+D130*E130+F130*G130+H130*I130+J130*K130+L130*M130+N130*O130+P130+Q130*R130)=0,"",
                          ((B130*C130+D130*E130+F130*G130+H130*I130+J130*K130+L130*M130+N130*O130)*IF(U130&gt;0,U130,1)+P130+IF(Q130=0,1,Q130)*R130)*(1+Overhead_Common)*IF(V130&gt;0,V130,1))</f>
        <v>11.616000000000001</v>
      </c>
      <c r="X130" s="130">
        <f t="shared" ref="X130:X137" si="182">W130</f>
        <v>11.616000000000001</v>
      </c>
      <c r="Y130" s="130">
        <f t="shared" ref="Y130:AG130" si="183">X130*(1+X$3)</f>
        <v>11.645040000000002</v>
      </c>
      <c r="Z130" s="130">
        <f t="shared" si="183"/>
        <v>11.499477000000002</v>
      </c>
      <c r="AA130" s="130">
        <f t="shared" si="183"/>
        <v>11.642070514800002</v>
      </c>
      <c r="AB130" s="130">
        <f t="shared" si="183"/>
        <v>12.765530319478202</v>
      </c>
      <c r="AC130" s="130">
        <f t="shared" si="183"/>
        <v>13.207217668532147</v>
      </c>
      <c r="AD130" s="130">
        <f t="shared" si="183"/>
        <v>13.569095432649929</v>
      </c>
      <c r="AE130" s="130">
        <f t="shared" si="183"/>
        <v>13.854046436735576</v>
      </c>
      <c r="AF130" s="130">
        <f t="shared" si="183"/>
        <v>14.131127365470288</v>
      </c>
      <c r="AG130" s="130">
        <f t="shared" si="183"/>
        <v>14.399618785414223</v>
      </c>
      <c r="AH130" s="130">
        <f t="shared" ref="AH130:AH137" si="184">AG130*(1+AG$3)</f>
        <v>14.673211542337091</v>
      </c>
      <c r="AI130" s="130">
        <f t="shared" ref="AI130:AI137" si="185">AH130*(1+AH$3)</f>
        <v>14.952002561641494</v>
      </c>
      <c r="AJ130" s="130">
        <f t="shared" ref="AJ130:AJ137" si="186">AI130*(1+AI$3)</f>
        <v>15.236090610312681</v>
      </c>
      <c r="AK130" s="130">
        <f t="shared" ref="AK130:AK137" si="187">AJ130*(1+AJ$3)</f>
        <v>15.525576331908621</v>
      </c>
    </row>
    <row r="131" spans="1:37" ht="15.75" x14ac:dyDescent="0.25">
      <c r="A131" s="166" t="s">
        <v>230</v>
      </c>
      <c r="B131" s="97">
        <v>30</v>
      </c>
      <c r="C131" s="87">
        <f>Parameters!$D$17</f>
        <v>0.22</v>
      </c>
      <c r="D131" s="97">
        <v>90</v>
      </c>
      <c r="E131" s="87">
        <f>Parameters!$D$19</f>
        <v>0.26</v>
      </c>
      <c r="F131" s="97">
        <v>135</v>
      </c>
      <c r="G131" s="87">
        <f>Parameters!$D$21</f>
        <v>0.22</v>
      </c>
      <c r="H131" s="97">
        <v>30</v>
      </c>
      <c r="I131" s="87">
        <f>Parameters!$D$23</f>
        <v>0.31</v>
      </c>
      <c r="J131" s="97"/>
      <c r="K131" s="87"/>
      <c r="L131" s="97"/>
      <c r="M131" s="87"/>
      <c r="N131" s="97"/>
      <c r="O131" s="87"/>
      <c r="P131" s="96"/>
      <c r="Q131" s="97"/>
      <c r="R131" s="96"/>
      <c r="S131" s="95"/>
      <c r="T131" s="100"/>
      <c r="U131" s="92"/>
      <c r="V131" s="84"/>
      <c r="W131" s="91">
        <f t="shared" si="181"/>
        <v>75.900000000000006</v>
      </c>
      <c r="X131" s="130">
        <f t="shared" si="182"/>
        <v>75.900000000000006</v>
      </c>
      <c r="Y131" s="130">
        <f t="shared" ref="Y131:AG131" si="188">X131*(1+X$3)</f>
        <v>76.089749999999995</v>
      </c>
      <c r="Z131" s="130">
        <f t="shared" si="188"/>
        <v>75.138628124999997</v>
      </c>
      <c r="AA131" s="130">
        <f t="shared" si="188"/>
        <v>76.070347113749989</v>
      </c>
      <c r="AB131" s="130">
        <f t="shared" si="188"/>
        <v>83.411135610226864</v>
      </c>
      <c r="AC131" s="130">
        <f t="shared" si="188"/>
        <v>86.297160902340707</v>
      </c>
      <c r="AD131" s="130">
        <f t="shared" si="188"/>
        <v>88.661703111064853</v>
      </c>
      <c r="AE131" s="130">
        <f t="shared" si="188"/>
        <v>90.523598876397202</v>
      </c>
      <c r="AF131" s="130">
        <f t="shared" si="188"/>
        <v>92.334070853925141</v>
      </c>
      <c r="AG131" s="130">
        <f t="shared" si="188"/>
        <v>94.088418200149704</v>
      </c>
      <c r="AH131" s="130">
        <f t="shared" si="184"/>
        <v>95.87609814595254</v>
      </c>
      <c r="AI131" s="130">
        <f t="shared" si="185"/>
        <v>97.697744010725629</v>
      </c>
      <c r="AJ131" s="130">
        <f t="shared" si="186"/>
        <v>99.554001146929409</v>
      </c>
      <c r="AK131" s="130">
        <f t="shared" si="187"/>
        <v>101.44552716872106</v>
      </c>
    </row>
    <row r="132" spans="1:37" ht="15.75" x14ac:dyDescent="0.25">
      <c r="A132" s="166" t="s">
        <v>229</v>
      </c>
      <c r="B132" s="97">
        <v>30</v>
      </c>
      <c r="C132" s="87">
        <f>Parameters!$D$17</f>
        <v>0.22</v>
      </c>
      <c r="D132" s="97">
        <v>180</v>
      </c>
      <c r="E132" s="87">
        <f>Parameters!$D$19</f>
        <v>0.26</v>
      </c>
      <c r="F132" s="97"/>
      <c r="G132" s="87"/>
      <c r="H132" s="97">
        <v>36</v>
      </c>
      <c r="I132" s="87">
        <f>Parameters!$D$23</f>
        <v>0.31</v>
      </c>
      <c r="J132" s="97"/>
      <c r="K132" s="87"/>
      <c r="L132" s="97"/>
      <c r="M132" s="87"/>
      <c r="N132" s="97"/>
      <c r="O132" s="87"/>
      <c r="P132" s="96"/>
      <c r="Q132" s="97"/>
      <c r="R132" s="96"/>
      <c r="S132" s="95"/>
      <c r="T132" s="100"/>
      <c r="U132" s="92"/>
      <c r="V132" s="84"/>
      <c r="W132" s="91">
        <f t="shared" si="181"/>
        <v>71.016000000000005</v>
      </c>
      <c r="X132" s="130">
        <f t="shared" si="182"/>
        <v>71.016000000000005</v>
      </c>
      <c r="Y132" s="130">
        <f t="shared" ref="Y132:AG132" si="189">X132*(1+X$3)</f>
        <v>71.193539999999999</v>
      </c>
      <c r="Z132" s="130">
        <f t="shared" si="189"/>
        <v>70.303620750000007</v>
      </c>
      <c r="AA132" s="130">
        <f t="shared" si="189"/>
        <v>71.175385647300004</v>
      </c>
      <c r="AB132" s="130">
        <f t="shared" si="189"/>
        <v>78.043810362264452</v>
      </c>
      <c r="AC132" s="130">
        <f t="shared" si="189"/>
        <v>80.744126200798803</v>
      </c>
      <c r="AD132" s="130">
        <f t="shared" si="189"/>
        <v>82.956515258700691</v>
      </c>
      <c r="AE132" s="130">
        <f t="shared" si="189"/>
        <v>84.698602079133394</v>
      </c>
      <c r="AF132" s="130">
        <f t="shared" si="189"/>
        <v>86.392574120716063</v>
      </c>
      <c r="AG132" s="130">
        <f t="shared" si="189"/>
        <v>88.034033029009663</v>
      </c>
      <c r="AH132" s="130">
        <f t="shared" si="184"/>
        <v>89.706679656560837</v>
      </c>
      <c r="AI132" s="130">
        <f t="shared" si="185"/>
        <v>91.411106570035486</v>
      </c>
      <c r="AJ132" s="130">
        <f t="shared" si="186"/>
        <v>93.147917594866158</v>
      </c>
      <c r="AK132" s="130">
        <f t="shared" si="187"/>
        <v>94.9177280291686</v>
      </c>
    </row>
    <row r="133" spans="1:37" ht="15.75" x14ac:dyDescent="0.25">
      <c r="A133" s="166" t="s">
        <v>228</v>
      </c>
      <c r="B133" s="97">
        <v>30</v>
      </c>
      <c r="C133" s="87">
        <f>Parameters!$D$17</f>
        <v>0.22</v>
      </c>
      <c r="D133" s="97"/>
      <c r="E133" s="87"/>
      <c r="F133" s="97"/>
      <c r="G133" s="87"/>
      <c r="H133" s="97">
        <v>30</v>
      </c>
      <c r="I133" s="87">
        <f>Parameters!$D$23</f>
        <v>0.31</v>
      </c>
      <c r="J133" s="97">
        <v>30</v>
      </c>
      <c r="K133" s="87">
        <f>Parameters!$D$25</f>
        <v>0.31</v>
      </c>
      <c r="L133" s="97"/>
      <c r="M133" s="87"/>
      <c r="N133" s="97"/>
      <c r="O133" s="87"/>
      <c r="P133" s="96">
        <v>22</v>
      </c>
      <c r="Q133" s="97"/>
      <c r="R133" s="96"/>
      <c r="S133" s="95"/>
      <c r="T133" s="100"/>
      <c r="U133" s="92"/>
      <c r="V133" s="84"/>
      <c r="W133" s="91">
        <f t="shared" si="181"/>
        <v>51.920000000000009</v>
      </c>
      <c r="X133" s="130">
        <f t="shared" si="182"/>
        <v>51.920000000000009</v>
      </c>
      <c r="Y133" s="130">
        <f t="shared" ref="Y133:AG133" si="190">X133*(1+X$3)</f>
        <v>52.049800000000005</v>
      </c>
      <c r="Z133" s="130">
        <f t="shared" si="190"/>
        <v>51.399177500000008</v>
      </c>
      <c r="AA133" s="130">
        <f t="shared" si="190"/>
        <v>52.036527301000007</v>
      </c>
      <c r="AB133" s="130">
        <f t="shared" si="190"/>
        <v>57.058052185546508</v>
      </c>
      <c r="AC133" s="130">
        <f t="shared" si="190"/>
        <v>59.032260791166415</v>
      </c>
      <c r="AD133" s="130">
        <f t="shared" si="190"/>
        <v>60.649744736844383</v>
      </c>
      <c r="AE133" s="130">
        <f t="shared" si="190"/>
        <v>61.923389376318113</v>
      </c>
      <c r="AF133" s="130">
        <f t="shared" si="190"/>
        <v>63.161857163844473</v>
      </c>
      <c r="AG133" s="130">
        <f t="shared" si="190"/>
        <v>64.361932449957507</v>
      </c>
      <c r="AH133" s="130">
        <f t="shared" si="184"/>
        <v>65.584809166506687</v>
      </c>
      <c r="AI133" s="130">
        <f t="shared" si="185"/>
        <v>66.830920540670306</v>
      </c>
      <c r="AJ133" s="130">
        <f t="shared" si="186"/>
        <v>68.100708030943039</v>
      </c>
      <c r="AK133" s="130">
        <f t="shared" si="187"/>
        <v>69.394621483530955</v>
      </c>
    </row>
    <row r="134" spans="1:37" ht="15.75" x14ac:dyDescent="0.25">
      <c r="A134" s="166" t="s">
        <v>227</v>
      </c>
      <c r="B134" s="97">
        <v>6</v>
      </c>
      <c r="C134" s="87">
        <f>Parameters!$D$17</f>
        <v>0.22</v>
      </c>
      <c r="D134" s="97"/>
      <c r="E134" s="87"/>
      <c r="F134" s="97"/>
      <c r="G134" s="87"/>
      <c r="H134" s="97">
        <v>150</v>
      </c>
      <c r="I134" s="87">
        <f>Parameters!$D$23</f>
        <v>0.31</v>
      </c>
      <c r="J134" s="97">
        <v>15</v>
      </c>
      <c r="K134" s="87">
        <f>Parameters!$D$25</f>
        <v>0.31</v>
      </c>
      <c r="L134" s="97">
        <v>15</v>
      </c>
      <c r="M134" s="87">
        <f>Parameters!$D$27</f>
        <v>0.31</v>
      </c>
      <c r="N134" s="97"/>
      <c r="O134" s="87"/>
      <c r="P134" s="96"/>
      <c r="Q134" s="97"/>
      <c r="R134" s="96"/>
      <c r="S134" s="95"/>
      <c r="T134" s="100"/>
      <c r="U134" s="92"/>
      <c r="V134" s="84"/>
      <c r="W134" s="91">
        <f t="shared" si="181"/>
        <v>62.832000000000001</v>
      </c>
      <c r="X134" s="130">
        <f t="shared" si="182"/>
        <v>62.832000000000001</v>
      </c>
      <c r="Y134" s="130">
        <f t="shared" ref="Y134:AG134" si="191">X134*(1+X$3)</f>
        <v>62.989079999999994</v>
      </c>
      <c r="Z134" s="130">
        <f t="shared" si="191"/>
        <v>62.201716499999996</v>
      </c>
      <c r="AA134" s="130">
        <f t="shared" si="191"/>
        <v>62.973017784599996</v>
      </c>
      <c r="AB134" s="130">
        <f t="shared" si="191"/>
        <v>69.049914000813899</v>
      </c>
      <c r="AC134" s="130">
        <f t="shared" si="191"/>
        <v>71.439041025242062</v>
      </c>
      <c r="AD134" s="130">
        <f t="shared" si="191"/>
        <v>73.396470749333702</v>
      </c>
      <c r="AE134" s="130">
        <f t="shared" si="191"/>
        <v>74.937796635069702</v>
      </c>
      <c r="AF134" s="130">
        <f t="shared" si="191"/>
        <v>76.436552567771102</v>
      </c>
      <c r="AG134" s="130">
        <f t="shared" si="191"/>
        <v>77.888847066558739</v>
      </c>
      <c r="AH134" s="130">
        <f t="shared" si="184"/>
        <v>79.368735160823348</v>
      </c>
      <c r="AI134" s="130">
        <f t="shared" si="185"/>
        <v>80.87674112887899</v>
      </c>
      <c r="AJ134" s="130">
        <f t="shared" si="186"/>
        <v>82.413399210327682</v>
      </c>
      <c r="AK134" s="130">
        <f t="shared" si="187"/>
        <v>83.979253795323899</v>
      </c>
    </row>
    <row r="135" spans="1:37" ht="15.75" x14ac:dyDescent="0.25">
      <c r="A135" s="166" t="s">
        <v>226</v>
      </c>
      <c r="B135" s="97">
        <v>360</v>
      </c>
      <c r="C135" s="87">
        <f>Parameters!$D$17</f>
        <v>0.22</v>
      </c>
      <c r="D135" s="97">
        <v>180</v>
      </c>
      <c r="E135" s="87">
        <f>Parameters!$D$19</f>
        <v>0.26</v>
      </c>
      <c r="F135" s="97">
        <v>420</v>
      </c>
      <c r="G135" s="87">
        <f>Parameters!$D$21</f>
        <v>0.22</v>
      </c>
      <c r="H135" s="97"/>
      <c r="I135" s="87"/>
      <c r="J135" s="97"/>
      <c r="K135" s="87"/>
      <c r="L135" s="97"/>
      <c r="M135" s="87"/>
      <c r="N135" s="97"/>
      <c r="O135" s="87"/>
      <c r="P135" s="96"/>
      <c r="Q135" s="97"/>
      <c r="R135" s="96">
        <v>2285.4</v>
      </c>
      <c r="S135" s="95"/>
      <c r="T135" s="100"/>
      <c r="U135" s="92"/>
      <c r="V135" s="84"/>
      <c r="W135" s="91">
        <f t="shared" si="181"/>
        <v>2754.1800000000003</v>
      </c>
      <c r="X135" s="130">
        <f t="shared" si="182"/>
        <v>2754.1800000000003</v>
      </c>
      <c r="Y135" s="130">
        <f t="shared" ref="Y135:AG135" si="192">X135*(1+X$3)</f>
        <v>2761.0654500000001</v>
      </c>
      <c r="Z135" s="130">
        <f t="shared" si="192"/>
        <v>2726.5521318750002</v>
      </c>
      <c r="AA135" s="130">
        <f t="shared" si="192"/>
        <v>2760.3613783102501</v>
      </c>
      <c r="AB135" s="130">
        <f t="shared" si="192"/>
        <v>3026.7362513171893</v>
      </c>
      <c r="AC135" s="130">
        <f t="shared" si="192"/>
        <v>3131.4613256127641</v>
      </c>
      <c r="AD135" s="130">
        <f t="shared" si="192"/>
        <v>3217.2633659345543</v>
      </c>
      <c r="AE135" s="130">
        <f t="shared" si="192"/>
        <v>3284.8258966191797</v>
      </c>
      <c r="AF135" s="130">
        <f t="shared" si="192"/>
        <v>3350.5224145515635</v>
      </c>
      <c r="AG135" s="130">
        <f t="shared" si="192"/>
        <v>3414.1823404280431</v>
      </c>
      <c r="AH135" s="130">
        <f t="shared" si="184"/>
        <v>3479.0518048961758</v>
      </c>
      <c r="AI135" s="130">
        <f t="shared" si="185"/>
        <v>3545.1537891892026</v>
      </c>
      <c r="AJ135" s="130">
        <f t="shared" si="186"/>
        <v>3612.5117111837972</v>
      </c>
      <c r="AK135" s="130">
        <f t="shared" si="187"/>
        <v>3681.1494336962892</v>
      </c>
    </row>
    <row r="136" spans="1:37" ht="15.75" x14ac:dyDescent="0.25">
      <c r="A136" s="166" t="s">
        <v>225</v>
      </c>
      <c r="B136" s="97">
        <v>300</v>
      </c>
      <c r="C136" s="87">
        <f>Parameters!$D$17</f>
        <v>0.22</v>
      </c>
      <c r="D136" s="97"/>
      <c r="E136" s="87"/>
      <c r="F136" s="97">
        <v>240</v>
      </c>
      <c r="G136" s="87">
        <f>Parameters!$D$21</f>
        <v>0.22</v>
      </c>
      <c r="H136" s="97"/>
      <c r="I136" s="87"/>
      <c r="J136" s="97">
        <v>540</v>
      </c>
      <c r="K136" s="87">
        <f>Parameters!$D$25</f>
        <v>0.31</v>
      </c>
      <c r="L136" s="97"/>
      <c r="M136" s="87"/>
      <c r="N136" s="97"/>
      <c r="O136" s="87"/>
      <c r="P136" s="96"/>
      <c r="Q136" s="97"/>
      <c r="R136" s="96">
        <v>1260</v>
      </c>
      <c r="S136" s="95"/>
      <c r="T136" s="100"/>
      <c r="U136" s="92"/>
      <c r="V136" s="84"/>
      <c r="W136" s="91">
        <f t="shared" si="181"/>
        <v>1700.8200000000002</v>
      </c>
      <c r="X136" s="130">
        <f t="shared" si="182"/>
        <v>1700.8200000000002</v>
      </c>
      <c r="Y136" s="130">
        <f t="shared" ref="Y136:AG136" si="193">X136*(1+X$3)</f>
        <v>1705.07205</v>
      </c>
      <c r="Z136" s="130">
        <f t="shared" si="193"/>
        <v>1683.758649375</v>
      </c>
      <c r="AA136" s="130">
        <f t="shared" si="193"/>
        <v>1704.6372566272501</v>
      </c>
      <c r="AB136" s="130">
        <f t="shared" si="193"/>
        <v>1869.1347518917798</v>
      </c>
      <c r="AC136" s="130">
        <f t="shared" si="193"/>
        <v>1933.8068143072353</v>
      </c>
      <c r="AD136" s="130">
        <f t="shared" si="193"/>
        <v>1986.7931210192537</v>
      </c>
      <c r="AE136" s="130">
        <f t="shared" si="193"/>
        <v>2028.5157765606577</v>
      </c>
      <c r="AF136" s="130">
        <f t="shared" si="193"/>
        <v>2069.0860920918708</v>
      </c>
      <c r="AG136" s="130">
        <f t="shared" si="193"/>
        <v>2108.3987278416162</v>
      </c>
      <c r="AH136" s="130">
        <f t="shared" si="184"/>
        <v>2148.4583036706067</v>
      </c>
      <c r="AI136" s="130">
        <f t="shared" si="185"/>
        <v>2189.2790114403479</v>
      </c>
      <c r="AJ136" s="130">
        <f t="shared" si="186"/>
        <v>2230.8753126577144</v>
      </c>
      <c r="AK136" s="130">
        <f t="shared" si="187"/>
        <v>2273.2619435982106</v>
      </c>
    </row>
    <row r="137" spans="1:37" ht="15.75" x14ac:dyDescent="0.25">
      <c r="A137" s="166" t="s">
        <v>224</v>
      </c>
      <c r="B137" s="103"/>
      <c r="C137" s="87"/>
      <c r="D137" s="103">
        <v>180</v>
      </c>
      <c r="E137" s="87">
        <f>Parameters!$D$19</f>
        <v>0.26</v>
      </c>
      <c r="F137" s="103">
        <v>120</v>
      </c>
      <c r="G137" s="87">
        <f>Parameters!$D$21</f>
        <v>0.22</v>
      </c>
      <c r="H137" s="103"/>
      <c r="I137" s="87"/>
      <c r="J137" s="103"/>
      <c r="K137" s="87"/>
      <c r="L137" s="103"/>
      <c r="M137" s="87"/>
      <c r="N137" s="103"/>
      <c r="O137" s="87"/>
      <c r="P137" s="87"/>
      <c r="Q137" s="103"/>
      <c r="R137" s="87"/>
      <c r="S137" s="103"/>
      <c r="T137" s="100"/>
      <c r="U137" s="92"/>
      <c r="V137" s="84"/>
      <c r="W137" s="91">
        <f t="shared" si="181"/>
        <v>80.52000000000001</v>
      </c>
      <c r="X137" s="130">
        <f t="shared" si="182"/>
        <v>80.52000000000001</v>
      </c>
      <c r="Y137" s="130">
        <f t="shared" ref="Y137:AG137" si="194">X137*(1+X$3)</f>
        <v>80.721299999999999</v>
      </c>
      <c r="Z137" s="130">
        <f t="shared" si="194"/>
        <v>79.712283749999997</v>
      </c>
      <c r="AA137" s="130">
        <f t="shared" si="194"/>
        <v>80.7007160685</v>
      </c>
      <c r="AB137" s="130">
        <f t="shared" si="194"/>
        <v>88.488335169110258</v>
      </c>
      <c r="AC137" s="130">
        <f t="shared" si="194"/>
        <v>91.550031565961476</v>
      </c>
      <c r="AD137" s="130">
        <f t="shared" si="194"/>
        <v>94.058502430868828</v>
      </c>
      <c r="AE137" s="130">
        <f t="shared" si="194"/>
        <v>96.03373098191706</v>
      </c>
      <c r="AF137" s="130">
        <f t="shared" si="194"/>
        <v>97.954405601555408</v>
      </c>
      <c r="AG137" s="130">
        <f t="shared" si="194"/>
        <v>99.815539307984949</v>
      </c>
      <c r="AH137" s="130">
        <f t="shared" si="184"/>
        <v>101.71203455483665</v>
      </c>
      <c r="AI137" s="130">
        <f t="shared" si="185"/>
        <v>103.64456321137854</v>
      </c>
      <c r="AJ137" s="130">
        <f t="shared" si="186"/>
        <v>105.61380991239473</v>
      </c>
      <c r="AK137" s="130">
        <f t="shared" si="187"/>
        <v>107.62047230073021</v>
      </c>
    </row>
    <row r="138" spans="1:37" ht="15.75" x14ac:dyDescent="0.25">
      <c r="A138" s="168" t="s">
        <v>223</v>
      </c>
      <c r="B138" s="89"/>
      <c r="C138" s="90"/>
      <c r="D138" s="89"/>
      <c r="E138" s="90"/>
      <c r="F138" s="89"/>
      <c r="G138" s="90"/>
      <c r="H138" s="89"/>
      <c r="I138" s="90"/>
      <c r="J138" s="89"/>
      <c r="K138" s="90"/>
      <c r="L138" s="89"/>
      <c r="M138" s="90"/>
      <c r="N138" s="89"/>
      <c r="O138" s="90"/>
      <c r="P138" s="90"/>
      <c r="Q138" s="89"/>
      <c r="R138" s="89"/>
      <c r="S138" s="90"/>
      <c r="T138" s="89"/>
      <c r="U138" s="89"/>
      <c r="V138" s="89"/>
      <c r="W138" s="88"/>
      <c r="X138" s="140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</row>
    <row r="139" spans="1:37" ht="30" x14ac:dyDescent="0.25">
      <c r="A139" s="170" t="s">
        <v>222</v>
      </c>
      <c r="B139" s="97">
        <v>195</v>
      </c>
      <c r="C139" s="87">
        <f>Parameters!$D$17</f>
        <v>0.22</v>
      </c>
      <c r="D139" s="97">
        <v>120</v>
      </c>
      <c r="E139" s="87">
        <f>Parameters!$D$19</f>
        <v>0.26</v>
      </c>
      <c r="F139" s="97">
        <v>525</v>
      </c>
      <c r="G139" s="87">
        <f>Parameters!$D$21</f>
        <v>0.22</v>
      </c>
      <c r="H139" s="97"/>
      <c r="I139" s="87"/>
      <c r="J139" s="97">
        <v>8244</v>
      </c>
      <c r="K139" s="87">
        <f>Parameters!$D$25</f>
        <v>0.31</v>
      </c>
      <c r="L139" s="97">
        <v>420</v>
      </c>
      <c r="M139" s="87">
        <f>Parameters!$D$27</f>
        <v>0.31</v>
      </c>
      <c r="N139" s="97"/>
      <c r="O139" s="87"/>
      <c r="P139" s="96">
        <v>4095.3928571428601</v>
      </c>
      <c r="Q139" s="97"/>
      <c r="R139" s="96"/>
      <c r="S139" s="95"/>
      <c r="T139" s="102" t="s">
        <v>221</v>
      </c>
      <c r="U139" s="101"/>
      <c r="V139" s="136">
        <f>1/Parameters!$B$13</f>
        <v>8.3333333333333329E-2</v>
      </c>
      <c r="W139" s="91">
        <f t="shared" ref="W139:W146" si="195">IF((B139*C139+D139*E139+F139*G139+H139*I139+J139*K139+L139*M139+N139*O139+P139+Q139*R139)=0,"",
                          ((B139*C139+D139*E139+F139*G139+H139*I139+J139*K139+L139*M139+N139*O139)*IF(U139&gt;0,U139,1)+P139+IF(Q139=0,1,Q139)*R139)*(1+Overhead_Common)*IF(V139&gt;0,V139,1))</f>
        <v>638.99301190476217</v>
      </c>
      <c r="X139" s="130">
        <f t="shared" ref="X139:X146" si="196">W139</f>
        <v>638.99301190476217</v>
      </c>
      <c r="Y139" s="130">
        <f t="shared" ref="Y139:AG139" si="197">X139*(1+X$3)</f>
        <v>640.59049443452409</v>
      </c>
      <c r="Z139" s="130">
        <f t="shared" si="197"/>
        <v>632.58311325409261</v>
      </c>
      <c r="AA139" s="130">
        <f t="shared" si="197"/>
        <v>640.42714385844329</v>
      </c>
      <c r="AB139" s="130">
        <f t="shared" si="197"/>
        <v>702.2283632407831</v>
      </c>
      <c r="AC139" s="130">
        <f t="shared" si="197"/>
        <v>726.52546460891415</v>
      </c>
      <c r="AD139" s="130">
        <f t="shared" si="197"/>
        <v>746.43226233919847</v>
      </c>
      <c r="AE139" s="130">
        <f t="shared" si="197"/>
        <v>762.10733984832154</v>
      </c>
      <c r="AF139" s="130">
        <f t="shared" si="197"/>
        <v>777.34948664528804</v>
      </c>
      <c r="AG139" s="130">
        <f t="shared" si="197"/>
        <v>792.11912689154849</v>
      </c>
      <c r="AH139" s="130">
        <f t="shared" ref="AH139:AH146" si="198">AG139*(1+AG$3)</f>
        <v>807.16939030248784</v>
      </c>
      <c r="AI139" s="130">
        <f t="shared" ref="AI139:AI146" si="199">AH139*(1+AH$3)</f>
        <v>822.50560871823507</v>
      </c>
      <c r="AJ139" s="130">
        <f t="shared" ref="AJ139:AJ146" si="200">AI139*(1+AI$3)</f>
        <v>838.13321528388144</v>
      </c>
      <c r="AK139" s="130">
        <f t="shared" ref="AK139:AK146" si="201">AJ139*(1+AJ$3)</f>
        <v>854.0577463742751</v>
      </c>
    </row>
    <row r="140" spans="1:37" ht="15.75" x14ac:dyDescent="0.25">
      <c r="A140" s="170" t="s">
        <v>220</v>
      </c>
      <c r="B140" s="86">
        <v>135</v>
      </c>
      <c r="C140" s="87">
        <f>Parameters!$D$17</f>
        <v>0.22</v>
      </c>
      <c r="D140" s="86">
        <v>1140</v>
      </c>
      <c r="E140" s="87">
        <f>Parameters!$D$19</f>
        <v>0.26</v>
      </c>
      <c r="F140" s="85"/>
      <c r="G140" s="85"/>
      <c r="H140" s="85"/>
      <c r="I140" s="85"/>
      <c r="J140" s="86">
        <v>570</v>
      </c>
      <c r="K140" s="87">
        <f>Parameters!$D$25</f>
        <v>0.31</v>
      </c>
      <c r="L140" s="85"/>
      <c r="M140" s="85"/>
      <c r="N140" s="85"/>
      <c r="O140" s="85"/>
      <c r="P140" s="91"/>
      <c r="Q140" s="85"/>
      <c r="R140" s="85"/>
      <c r="S140" s="85"/>
      <c r="T140" s="98"/>
      <c r="U140" s="83"/>
      <c r="V140" s="138"/>
      <c r="W140" s="91">
        <f t="shared" si="195"/>
        <v>553.08000000000004</v>
      </c>
      <c r="X140" s="130">
        <f t="shared" si="196"/>
        <v>553.08000000000004</v>
      </c>
      <c r="Y140" s="130">
        <f t="shared" ref="Y140:AG140" si="202">X140*(1+X$3)</f>
        <v>554.46270000000004</v>
      </c>
      <c r="Z140" s="130">
        <f t="shared" si="202"/>
        <v>547.53191625000011</v>
      </c>
      <c r="AA140" s="130">
        <f t="shared" si="202"/>
        <v>554.32131201150014</v>
      </c>
      <c r="AB140" s="130">
        <f t="shared" si="202"/>
        <v>607.81331862060995</v>
      </c>
      <c r="AC140" s="130">
        <f t="shared" si="202"/>
        <v>628.84365944488297</v>
      </c>
      <c r="AD140" s="130">
        <f t="shared" si="202"/>
        <v>646.07397571367278</v>
      </c>
      <c r="AE140" s="130">
        <f t="shared" si="202"/>
        <v>659.64152920365984</v>
      </c>
      <c r="AF140" s="130">
        <f t="shared" si="202"/>
        <v>672.83435978773309</v>
      </c>
      <c r="AG140" s="130">
        <f t="shared" si="202"/>
        <v>685.61821262369995</v>
      </c>
      <c r="AH140" s="130">
        <f t="shared" si="198"/>
        <v>698.64495866355014</v>
      </c>
      <c r="AI140" s="130">
        <f t="shared" si="199"/>
        <v>711.91921287815751</v>
      </c>
      <c r="AJ140" s="130">
        <f t="shared" si="200"/>
        <v>725.44567792284238</v>
      </c>
      <c r="AK140" s="130">
        <f t="shared" si="201"/>
        <v>739.22914580337635</v>
      </c>
    </row>
    <row r="141" spans="1:37" ht="15.75" x14ac:dyDescent="0.25">
      <c r="A141" s="170" t="s">
        <v>219</v>
      </c>
      <c r="B141" s="86">
        <v>135</v>
      </c>
      <c r="C141" s="87">
        <f>Parameters!$D$17</f>
        <v>0.22</v>
      </c>
      <c r="D141" s="86">
        <v>1020</v>
      </c>
      <c r="E141" s="87">
        <f>Parameters!$D$19</f>
        <v>0.26</v>
      </c>
      <c r="F141" s="85"/>
      <c r="G141" s="85"/>
      <c r="H141" s="85"/>
      <c r="I141" s="85"/>
      <c r="J141" s="86">
        <v>570</v>
      </c>
      <c r="K141" s="87">
        <f>Parameters!$D$25</f>
        <v>0.31</v>
      </c>
      <c r="L141" s="85"/>
      <c r="M141" s="85"/>
      <c r="N141" s="85"/>
      <c r="O141" s="85"/>
      <c r="P141" s="91"/>
      <c r="Q141" s="85"/>
      <c r="R141" s="85"/>
      <c r="S141" s="85"/>
      <c r="T141" s="98"/>
      <c r="U141" s="83"/>
      <c r="V141" s="138"/>
      <c r="W141" s="91">
        <f t="shared" si="195"/>
        <v>518.76</v>
      </c>
      <c r="X141" s="130">
        <f t="shared" si="196"/>
        <v>518.76</v>
      </c>
      <c r="Y141" s="130">
        <f t="shared" ref="Y141:AG141" si="203">X141*(1+X$3)</f>
        <v>520.05689999999993</v>
      </c>
      <c r="Z141" s="130">
        <f t="shared" si="203"/>
        <v>513.55618874999993</v>
      </c>
      <c r="AA141" s="130">
        <f t="shared" si="203"/>
        <v>519.92428549049987</v>
      </c>
      <c r="AB141" s="130">
        <f t="shared" si="203"/>
        <v>570.09697904033317</v>
      </c>
      <c r="AC141" s="130">
        <f t="shared" si="203"/>
        <v>589.82233451512866</v>
      </c>
      <c r="AD141" s="130">
        <f t="shared" si="203"/>
        <v>605.98346648084328</v>
      </c>
      <c r="AE141" s="130">
        <f t="shared" si="203"/>
        <v>618.7091192769409</v>
      </c>
      <c r="AF141" s="130">
        <f t="shared" si="203"/>
        <v>631.0833016624797</v>
      </c>
      <c r="AG141" s="130">
        <f t="shared" si="203"/>
        <v>643.07388439406679</v>
      </c>
      <c r="AH141" s="130">
        <f t="shared" si="198"/>
        <v>655.29228819755406</v>
      </c>
      <c r="AI141" s="130">
        <f t="shared" si="199"/>
        <v>667.74284167330757</v>
      </c>
      <c r="AJ141" s="130">
        <f t="shared" si="200"/>
        <v>680.42995566510035</v>
      </c>
      <c r="AK141" s="130">
        <f t="shared" si="201"/>
        <v>693.35812482273718</v>
      </c>
    </row>
    <row r="142" spans="1:37" ht="15.75" x14ac:dyDescent="0.25">
      <c r="A142" s="170" t="s">
        <v>218</v>
      </c>
      <c r="B142" s="86">
        <v>60</v>
      </c>
      <c r="C142" s="87">
        <f>Parameters!$D$17</f>
        <v>0.22</v>
      </c>
      <c r="D142" s="86"/>
      <c r="E142" s="85"/>
      <c r="F142" s="85"/>
      <c r="G142" s="85"/>
      <c r="H142" s="85">
        <v>90</v>
      </c>
      <c r="I142" s="87">
        <f>Parameters!$D$23</f>
        <v>0.31</v>
      </c>
      <c r="J142" s="86">
        <v>210</v>
      </c>
      <c r="K142" s="87">
        <f>Parameters!$D$25</f>
        <v>0.31</v>
      </c>
      <c r="L142" s="85"/>
      <c r="M142" s="85"/>
      <c r="N142" s="85"/>
      <c r="O142" s="85"/>
      <c r="P142" s="91"/>
      <c r="Q142" s="85"/>
      <c r="R142" s="85"/>
      <c r="S142" s="85"/>
      <c r="T142" s="98"/>
      <c r="U142" s="83"/>
      <c r="V142" s="138"/>
      <c r="W142" s="91">
        <f t="shared" si="195"/>
        <v>116.82</v>
      </c>
      <c r="X142" s="130">
        <f t="shared" si="196"/>
        <v>116.82</v>
      </c>
      <c r="Y142" s="130">
        <f t="shared" ref="Y142:AG142" si="204">X142*(1+X$3)</f>
        <v>117.11204999999998</v>
      </c>
      <c r="Z142" s="130">
        <f t="shared" si="204"/>
        <v>115.64814937499999</v>
      </c>
      <c r="AA142" s="130">
        <f t="shared" si="204"/>
        <v>117.08218642724998</v>
      </c>
      <c r="AB142" s="130">
        <f t="shared" si="204"/>
        <v>128.38061741747961</v>
      </c>
      <c r="AC142" s="130">
        <f t="shared" si="204"/>
        <v>132.8225867801244</v>
      </c>
      <c r="AD142" s="130">
        <f t="shared" si="204"/>
        <v>136.46192565789983</v>
      </c>
      <c r="AE142" s="130">
        <f t="shared" si="204"/>
        <v>139.3276260967157</v>
      </c>
      <c r="AF142" s="130">
        <f t="shared" si="204"/>
        <v>142.11417861865002</v>
      </c>
      <c r="AG142" s="130">
        <f t="shared" si="204"/>
        <v>144.81434801240437</v>
      </c>
      <c r="AH142" s="130">
        <f t="shared" si="198"/>
        <v>147.56582062464003</v>
      </c>
      <c r="AI142" s="130">
        <f t="shared" si="199"/>
        <v>150.36957121650818</v>
      </c>
      <c r="AJ142" s="130">
        <f t="shared" si="200"/>
        <v>153.22659306962183</v>
      </c>
      <c r="AK142" s="130">
        <f t="shared" si="201"/>
        <v>156.13789833794462</v>
      </c>
    </row>
    <row r="143" spans="1:37" ht="15.75" x14ac:dyDescent="0.25">
      <c r="A143" s="170" t="s">
        <v>217</v>
      </c>
      <c r="B143" s="97">
        <v>60</v>
      </c>
      <c r="C143" s="87">
        <f>Parameters!$D$17</f>
        <v>0.22</v>
      </c>
      <c r="D143" s="97"/>
      <c r="E143" s="87"/>
      <c r="F143" s="97"/>
      <c r="G143" s="87"/>
      <c r="H143" s="97">
        <v>90</v>
      </c>
      <c r="I143" s="87">
        <f>Parameters!$D$23</f>
        <v>0.31</v>
      </c>
      <c r="J143" s="97">
        <v>60</v>
      </c>
      <c r="K143" s="87">
        <f>Parameters!$D$25</f>
        <v>0.31</v>
      </c>
      <c r="L143" s="97"/>
      <c r="M143" s="87"/>
      <c r="N143" s="97"/>
      <c r="O143" s="87"/>
      <c r="P143" s="96"/>
      <c r="Q143" s="97"/>
      <c r="R143" s="96"/>
      <c r="S143" s="95"/>
      <c r="T143" s="100"/>
      <c r="U143" s="92"/>
      <c r="V143" s="84"/>
      <c r="W143" s="91">
        <f t="shared" si="195"/>
        <v>65.67</v>
      </c>
      <c r="X143" s="130">
        <f t="shared" si="196"/>
        <v>65.67</v>
      </c>
      <c r="Y143" s="130">
        <f t="shared" ref="Y143:AG143" si="205">X143*(1+X$3)</f>
        <v>65.834175000000002</v>
      </c>
      <c r="Z143" s="130">
        <f t="shared" si="205"/>
        <v>65.011247812500002</v>
      </c>
      <c r="AA143" s="130">
        <f t="shared" si="205"/>
        <v>65.817387285375005</v>
      </c>
      <c r="AB143" s="130">
        <f t="shared" si="205"/>
        <v>72.168765158413692</v>
      </c>
      <c r="AC143" s="130">
        <f t="shared" si="205"/>
        <v>74.665804432894802</v>
      </c>
      <c r="AD143" s="130">
        <f t="shared" si="205"/>
        <v>76.711647474356127</v>
      </c>
      <c r="AE143" s="130">
        <f t="shared" si="205"/>
        <v>78.322592071317601</v>
      </c>
      <c r="AF143" s="130">
        <f t="shared" si="205"/>
        <v>79.889043912743958</v>
      </c>
      <c r="AG143" s="130">
        <f t="shared" si="205"/>
        <v>81.406935747086081</v>
      </c>
      <c r="AH143" s="130">
        <f t="shared" si="198"/>
        <v>82.953667526280711</v>
      </c>
      <c r="AI143" s="130">
        <f t="shared" si="199"/>
        <v>84.52978720928003</v>
      </c>
      <c r="AJ143" s="130">
        <f t="shared" si="200"/>
        <v>86.135853166256339</v>
      </c>
      <c r="AK143" s="130">
        <f t="shared" si="201"/>
        <v>87.772434376415205</v>
      </c>
    </row>
    <row r="144" spans="1:37" ht="51" x14ac:dyDescent="0.25">
      <c r="A144" s="170" t="s">
        <v>216</v>
      </c>
      <c r="B144" s="97"/>
      <c r="C144" s="87"/>
      <c r="D144" s="97"/>
      <c r="E144" s="87"/>
      <c r="F144" s="97"/>
      <c r="G144" s="87"/>
      <c r="H144" s="97"/>
      <c r="I144" s="87"/>
      <c r="J144" s="97">
        <v>60</v>
      </c>
      <c r="K144" s="87">
        <f>Parameters!$D$25</f>
        <v>0.31</v>
      </c>
      <c r="L144" s="97"/>
      <c r="M144" s="87"/>
      <c r="N144" s="97"/>
      <c r="O144" s="87"/>
      <c r="P144" s="96"/>
      <c r="Q144" s="97"/>
      <c r="R144" s="96"/>
      <c r="S144" s="95"/>
      <c r="T144" s="94" t="s">
        <v>207</v>
      </c>
      <c r="U144" s="93">
        <f>Parameters!$B$7</f>
        <v>1.5</v>
      </c>
      <c r="V144" s="84"/>
      <c r="W144" s="91">
        <f t="shared" si="195"/>
        <v>30.690000000000005</v>
      </c>
      <c r="X144" s="130">
        <f t="shared" si="196"/>
        <v>30.690000000000005</v>
      </c>
      <c r="Y144" s="130">
        <f t="shared" ref="Y144:AG144" si="206">X144*(1+X$3)</f>
        <v>30.766725000000005</v>
      </c>
      <c r="Z144" s="130">
        <f t="shared" si="206"/>
        <v>30.382140937500004</v>
      </c>
      <c r="AA144" s="130">
        <f t="shared" si="206"/>
        <v>30.758879485125004</v>
      </c>
      <c r="AB144" s="130">
        <f t="shared" si="206"/>
        <v>33.727111355439568</v>
      </c>
      <c r="AC144" s="130">
        <f t="shared" si="206"/>
        <v>34.894069408337778</v>
      </c>
      <c r="AD144" s="130">
        <f t="shared" si="206"/>
        <v>35.850166910126234</v>
      </c>
      <c r="AE144" s="130">
        <f t="shared" si="206"/>
        <v>36.603020415238881</v>
      </c>
      <c r="AF144" s="130">
        <f t="shared" si="206"/>
        <v>37.335080823543656</v>
      </c>
      <c r="AG144" s="130">
        <f t="shared" si="206"/>
        <v>38.044447359190983</v>
      </c>
      <c r="AH144" s="130">
        <f t="shared" si="198"/>
        <v>38.767291859015607</v>
      </c>
      <c r="AI144" s="130">
        <f t="shared" si="199"/>
        <v>39.503870404336901</v>
      </c>
      <c r="AJ144" s="130">
        <f t="shared" si="200"/>
        <v>40.2544439420193</v>
      </c>
      <c r="AK144" s="130">
        <f t="shared" si="201"/>
        <v>41.019278376917661</v>
      </c>
    </row>
    <row r="145" spans="1:37" ht="38.25" x14ac:dyDescent="0.25">
      <c r="A145" s="170" t="s">
        <v>215</v>
      </c>
      <c r="B145" s="85"/>
      <c r="C145" s="85"/>
      <c r="D145" s="85"/>
      <c r="E145" s="85"/>
      <c r="F145" s="85"/>
      <c r="G145" s="85"/>
      <c r="H145" s="85"/>
      <c r="I145" s="85"/>
      <c r="J145" s="86">
        <v>60</v>
      </c>
      <c r="K145" s="87">
        <f>Parameters!$D$25</f>
        <v>0.31</v>
      </c>
      <c r="L145" s="85"/>
      <c r="M145" s="85"/>
      <c r="N145" s="85"/>
      <c r="O145" s="85"/>
      <c r="P145" s="91"/>
      <c r="Q145" s="85"/>
      <c r="R145" s="85"/>
      <c r="S145" s="85"/>
      <c r="T145" s="99" t="s">
        <v>214</v>
      </c>
      <c r="U145" s="93">
        <f>Parameters!$B$8</f>
        <v>1.35</v>
      </c>
      <c r="V145" s="84"/>
      <c r="W145" s="91">
        <f t="shared" si="195"/>
        <v>27.621000000000006</v>
      </c>
      <c r="X145" s="130">
        <f t="shared" si="196"/>
        <v>27.621000000000006</v>
      </c>
      <c r="Y145" s="130">
        <f t="shared" ref="Y145:AG145" si="207">X145*(1+X$3)</f>
        <v>27.690052500000004</v>
      </c>
      <c r="Z145" s="130">
        <f t="shared" si="207"/>
        <v>27.343926843750005</v>
      </c>
      <c r="AA145" s="130">
        <f t="shared" si="207"/>
        <v>27.682991536612505</v>
      </c>
      <c r="AB145" s="130">
        <f t="shared" si="207"/>
        <v>30.354400219895613</v>
      </c>
      <c r="AC145" s="130">
        <f t="shared" si="207"/>
        <v>31.404662467504</v>
      </c>
      <c r="AD145" s="130">
        <f t="shared" si="207"/>
        <v>32.265150219113615</v>
      </c>
      <c r="AE145" s="130">
        <f t="shared" si="207"/>
        <v>32.942718373714996</v>
      </c>
      <c r="AF145" s="130">
        <f t="shared" si="207"/>
        <v>33.601572741189294</v>
      </c>
      <c r="AG145" s="130">
        <f t="shared" si="207"/>
        <v>34.240002623271884</v>
      </c>
      <c r="AH145" s="130">
        <f t="shared" si="198"/>
        <v>34.890562673114047</v>
      </c>
      <c r="AI145" s="130">
        <f t="shared" si="199"/>
        <v>35.553483363903212</v>
      </c>
      <c r="AJ145" s="130">
        <f t="shared" si="200"/>
        <v>36.228999547817367</v>
      </c>
      <c r="AK145" s="130">
        <f t="shared" si="201"/>
        <v>36.917350539225893</v>
      </c>
    </row>
    <row r="146" spans="1:37" ht="51" x14ac:dyDescent="0.25">
      <c r="A146" s="170" t="s">
        <v>213</v>
      </c>
      <c r="B146" s="85"/>
      <c r="C146" s="85"/>
      <c r="D146" s="85"/>
      <c r="E146" s="85"/>
      <c r="F146" s="85"/>
      <c r="G146" s="85"/>
      <c r="H146" s="85"/>
      <c r="I146" s="85"/>
      <c r="J146" s="86">
        <v>60</v>
      </c>
      <c r="K146" s="87">
        <f>Parameters!$D$25</f>
        <v>0.31</v>
      </c>
      <c r="L146" s="85"/>
      <c r="M146" s="85"/>
      <c r="N146" s="85"/>
      <c r="O146" s="85"/>
      <c r="P146" s="91"/>
      <c r="Q146" s="85"/>
      <c r="R146" s="85"/>
      <c r="S146" s="85"/>
      <c r="T146" s="99" t="s">
        <v>212</v>
      </c>
      <c r="U146" s="93">
        <f>Parameters!$B$6</f>
        <v>1.75</v>
      </c>
      <c r="V146" s="84"/>
      <c r="W146" s="91">
        <f t="shared" si="195"/>
        <v>35.805000000000007</v>
      </c>
      <c r="X146" s="130">
        <f t="shared" si="196"/>
        <v>35.805000000000007</v>
      </c>
      <c r="Y146" s="130">
        <f t="shared" ref="Y146:AG146" si="208">X146*(1+X$3)</f>
        <v>35.894512500000005</v>
      </c>
      <c r="Z146" s="130">
        <f t="shared" si="208"/>
        <v>35.445831093750009</v>
      </c>
      <c r="AA146" s="130">
        <f t="shared" si="208"/>
        <v>35.885359399312506</v>
      </c>
      <c r="AB146" s="130">
        <f t="shared" si="208"/>
        <v>39.348296581346162</v>
      </c>
      <c r="AC146" s="130">
        <f t="shared" si="208"/>
        <v>40.709747643060737</v>
      </c>
      <c r="AD146" s="130">
        <f t="shared" si="208"/>
        <v>41.825194728480604</v>
      </c>
      <c r="AE146" s="130">
        <f t="shared" si="208"/>
        <v>42.703523817778695</v>
      </c>
      <c r="AF146" s="130">
        <f t="shared" si="208"/>
        <v>43.557594294134269</v>
      </c>
      <c r="AG146" s="130">
        <f t="shared" si="208"/>
        <v>44.385188585722815</v>
      </c>
      <c r="AH146" s="130">
        <f t="shared" si="198"/>
        <v>45.228507168851543</v>
      </c>
      <c r="AI146" s="130">
        <f t="shared" si="199"/>
        <v>46.087848805059721</v>
      </c>
      <c r="AJ146" s="130">
        <f t="shared" si="200"/>
        <v>46.963517932355849</v>
      </c>
      <c r="AK146" s="130">
        <f t="shared" si="201"/>
        <v>47.855824773070609</v>
      </c>
    </row>
    <row r="147" spans="1:37" ht="15.75" x14ac:dyDescent="0.25">
      <c r="A147" s="168" t="s">
        <v>211</v>
      </c>
      <c r="B147" s="89"/>
      <c r="C147" s="90"/>
      <c r="D147" s="89"/>
      <c r="E147" s="90"/>
      <c r="F147" s="89"/>
      <c r="G147" s="90"/>
      <c r="H147" s="89"/>
      <c r="I147" s="90"/>
      <c r="J147" s="89"/>
      <c r="K147" s="90"/>
      <c r="L147" s="89"/>
      <c r="M147" s="90"/>
      <c r="N147" s="89"/>
      <c r="O147" s="90"/>
      <c r="P147" s="90"/>
      <c r="Q147" s="89"/>
      <c r="R147" s="89"/>
      <c r="S147" s="90"/>
      <c r="T147" s="89"/>
      <c r="U147" s="89"/>
      <c r="V147" s="89"/>
      <c r="W147" s="88"/>
      <c r="X147" s="140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</row>
    <row r="148" spans="1:37" ht="15.75" x14ac:dyDescent="0.25">
      <c r="A148" s="170" t="s">
        <v>210</v>
      </c>
      <c r="B148" s="86">
        <v>30</v>
      </c>
      <c r="C148" s="87">
        <f>Parameters!$D$17</f>
        <v>0.22</v>
      </c>
      <c r="D148" s="85"/>
      <c r="E148" s="85"/>
      <c r="F148" s="86">
        <v>460</v>
      </c>
      <c r="G148" s="87">
        <f>Parameters!$D$21</f>
        <v>0.22</v>
      </c>
      <c r="H148" s="85"/>
      <c r="I148" s="85"/>
      <c r="J148" s="85"/>
      <c r="K148" s="85"/>
      <c r="L148" s="85"/>
      <c r="M148" s="85"/>
      <c r="N148" s="85"/>
      <c r="O148" s="85"/>
      <c r="P148" s="91"/>
      <c r="Q148" s="85"/>
      <c r="R148" s="85"/>
      <c r="S148" s="85"/>
      <c r="T148" s="98"/>
      <c r="U148" s="83"/>
      <c r="V148" s="138"/>
      <c r="W148" s="91">
        <f>IF((B148*C148+D148*E148+F148*G148+H148*I148+J148*K148+L148*M148+N148*O148+P148+Q148*R148)=0,"",
                          ((B148*C148+D148*E148+F148*G148+H148*I148+J148*K148+L148*M148+N148*O148)*IF(U148&gt;0,U148,1)+P148+IF(Q148=0,1,Q148)*R148)*(1+Overhead_Common)*IF(V148&gt;0,V148,1))</f>
        <v>118.58000000000001</v>
      </c>
      <c r="X148" s="130">
        <f>W148</f>
        <v>118.58000000000001</v>
      </c>
      <c r="Y148" s="130">
        <f t="shared" ref="Y148:AG148" si="209">X148*(1+X$3)</f>
        <v>118.87645000000001</v>
      </c>
      <c r="Z148" s="130">
        <f t="shared" si="209"/>
        <v>117.39049437500002</v>
      </c>
      <c r="AA148" s="130">
        <f t="shared" si="209"/>
        <v>118.84613650525002</v>
      </c>
      <c r="AB148" s="130">
        <f t="shared" si="209"/>
        <v>130.31478867800664</v>
      </c>
      <c r="AC148" s="130">
        <f t="shared" si="209"/>
        <v>134.82368036626565</v>
      </c>
      <c r="AD148" s="130">
        <f t="shared" si="209"/>
        <v>138.51784920830133</v>
      </c>
      <c r="AE148" s="130">
        <f t="shared" si="209"/>
        <v>141.42672404167564</v>
      </c>
      <c r="AF148" s="130">
        <f t="shared" si="209"/>
        <v>144.25525852250917</v>
      </c>
      <c r="AG148" s="130">
        <f t="shared" si="209"/>
        <v>146.99610843443682</v>
      </c>
      <c r="AH148" s="130">
        <f t="shared" ref="AH148:AH152" si="210">AG148*(1+AG$3)</f>
        <v>149.78903449469109</v>
      </c>
      <c r="AI148" s="130">
        <f t="shared" ref="AI148:AI152" si="211">AH148*(1+AH$3)</f>
        <v>152.6350261500902</v>
      </c>
      <c r="AJ148" s="130">
        <f t="shared" ref="AJ148:AJ152" si="212">AI148*(1+AI$3)</f>
        <v>155.53509164694191</v>
      </c>
      <c r="AK148" s="130">
        <f t="shared" ref="AK148:AK152" si="213">AJ148*(1+AJ$3)</f>
        <v>158.4902583882338</v>
      </c>
    </row>
    <row r="149" spans="1:37" ht="15.75" x14ac:dyDescent="0.25">
      <c r="A149" s="170" t="s">
        <v>209</v>
      </c>
      <c r="B149" s="86">
        <v>90</v>
      </c>
      <c r="C149" s="87">
        <f>Parameters!$D$17</f>
        <v>0.22</v>
      </c>
      <c r="D149" s="85"/>
      <c r="E149" s="85"/>
      <c r="F149" s="85"/>
      <c r="G149" s="85"/>
      <c r="H149" s="85"/>
      <c r="I149" s="85"/>
      <c r="J149" s="86">
        <v>460</v>
      </c>
      <c r="K149" s="87">
        <f>Parameters!$D$25</f>
        <v>0.31</v>
      </c>
      <c r="L149" s="85"/>
      <c r="M149" s="85"/>
      <c r="N149" s="85"/>
      <c r="O149" s="85"/>
      <c r="P149" s="91"/>
      <c r="Q149" s="85"/>
      <c r="R149" s="85"/>
      <c r="S149" s="85"/>
      <c r="T149" s="98"/>
      <c r="U149" s="83"/>
      <c r="V149" s="138"/>
      <c r="W149" s="91">
        <f>IF((B149*C149+D149*E149+F149*G149+H149*I149+J149*K149+L149*M149+N149*O149+P149+Q149*R149)=0,"",
                          ((B149*C149+D149*E149+F149*G149+H149*I149+J149*K149+L149*M149+N149*O149)*IF(U149&gt;0,U149,1)+P149+IF(Q149=0,1,Q149)*R149)*(1+Overhead_Common)*IF(V149&gt;0,V149,1))</f>
        <v>178.64000000000001</v>
      </c>
      <c r="X149" s="130">
        <f>W149</f>
        <v>178.64000000000001</v>
      </c>
      <c r="Y149" s="130">
        <f t="shared" ref="Y149:AG149" si="214">X149*(1+X$3)</f>
        <v>179.0866</v>
      </c>
      <c r="Z149" s="130">
        <f t="shared" si="214"/>
        <v>176.84801750000003</v>
      </c>
      <c r="AA149" s="130">
        <f t="shared" si="214"/>
        <v>179.04093291700002</v>
      </c>
      <c r="AB149" s="130">
        <f t="shared" si="214"/>
        <v>196.31838294349052</v>
      </c>
      <c r="AC149" s="130">
        <f t="shared" si="214"/>
        <v>203.11099899333527</v>
      </c>
      <c r="AD149" s="130">
        <f t="shared" si="214"/>
        <v>208.67624036575268</v>
      </c>
      <c r="AE149" s="130">
        <f t="shared" si="214"/>
        <v>213.05844141343346</v>
      </c>
      <c r="AF149" s="130">
        <f t="shared" si="214"/>
        <v>217.31961024170212</v>
      </c>
      <c r="AG149" s="130">
        <f t="shared" si="214"/>
        <v>221.44868283629444</v>
      </c>
      <c r="AH149" s="130">
        <f t="shared" si="210"/>
        <v>225.65620781018401</v>
      </c>
      <c r="AI149" s="130">
        <f t="shared" si="211"/>
        <v>229.94367575857748</v>
      </c>
      <c r="AJ149" s="130">
        <f t="shared" si="212"/>
        <v>234.31260559799043</v>
      </c>
      <c r="AK149" s="130">
        <f t="shared" si="213"/>
        <v>238.76454510435221</v>
      </c>
    </row>
    <row r="150" spans="1:37" ht="51" x14ac:dyDescent="0.25">
      <c r="A150" s="170" t="s">
        <v>208</v>
      </c>
      <c r="B150" s="97"/>
      <c r="C150" s="87"/>
      <c r="D150" s="97"/>
      <c r="E150" s="87"/>
      <c r="F150" s="97"/>
      <c r="G150" s="87"/>
      <c r="H150" s="97"/>
      <c r="I150" s="87"/>
      <c r="J150" s="97">
        <v>60</v>
      </c>
      <c r="K150" s="87">
        <f>Parameters!$D$25</f>
        <v>0.31</v>
      </c>
      <c r="L150" s="97"/>
      <c r="M150" s="87"/>
      <c r="N150" s="97"/>
      <c r="O150" s="87"/>
      <c r="P150" s="96"/>
      <c r="Q150" s="97"/>
      <c r="R150" s="96"/>
      <c r="S150" s="95"/>
      <c r="T150" s="94" t="s">
        <v>207</v>
      </c>
      <c r="U150" s="93">
        <f>Parameters!$B$7</f>
        <v>1.5</v>
      </c>
      <c r="V150" s="84"/>
      <c r="W150" s="91">
        <f>IF((B150*C150+D150*E150+F150*G150+H150*I150+J150*K150+L150*M150+N150*O150+P150+Q150*R150)=0,"",
                          ((B150*C150+D150*E150+F150*G150+H150*I150+J150*K150+L150*M150+N150*O150)*IF(U150&gt;0,U150,1)+P150+IF(Q150=0,1,Q150)*R150)*(1+Overhead_Common)*IF(V150&gt;0,V150,1))</f>
        <v>30.690000000000005</v>
      </c>
      <c r="X150" s="130">
        <f>W150</f>
        <v>30.690000000000005</v>
      </c>
      <c r="Y150" s="130">
        <f t="shared" ref="Y150:AG150" si="215">X150*(1+X$3)</f>
        <v>30.766725000000005</v>
      </c>
      <c r="Z150" s="130">
        <f t="shared" si="215"/>
        <v>30.382140937500004</v>
      </c>
      <c r="AA150" s="130">
        <f t="shared" si="215"/>
        <v>30.758879485125004</v>
      </c>
      <c r="AB150" s="130">
        <f t="shared" si="215"/>
        <v>33.727111355439568</v>
      </c>
      <c r="AC150" s="130">
        <f t="shared" si="215"/>
        <v>34.894069408337778</v>
      </c>
      <c r="AD150" s="130">
        <f t="shared" si="215"/>
        <v>35.850166910126234</v>
      </c>
      <c r="AE150" s="130">
        <f t="shared" si="215"/>
        <v>36.603020415238881</v>
      </c>
      <c r="AF150" s="130">
        <f t="shared" si="215"/>
        <v>37.335080823543656</v>
      </c>
      <c r="AG150" s="130">
        <f t="shared" si="215"/>
        <v>38.044447359190983</v>
      </c>
      <c r="AH150" s="130">
        <f t="shared" si="210"/>
        <v>38.767291859015607</v>
      </c>
      <c r="AI150" s="130">
        <f t="shared" si="211"/>
        <v>39.503870404336901</v>
      </c>
      <c r="AJ150" s="130">
        <f t="shared" si="212"/>
        <v>40.2544439420193</v>
      </c>
      <c r="AK150" s="130">
        <f t="shared" si="213"/>
        <v>41.019278376917661</v>
      </c>
    </row>
    <row r="151" spans="1:37" ht="15.75" x14ac:dyDescent="0.25">
      <c r="A151" s="170" t="s">
        <v>206</v>
      </c>
      <c r="B151" s="86">
        <v>180</v>
      </c>
      <c r="C151" s="87">
        <f>Parameters!$D$17</f>
        <v>0.22</v>
      </c>
      <c r="D151" s="86">
        <v>190</v>
      </c>
      <c r="E151" s="87">
        <f>Parameters!$D$19</f>
        <v>0.26</v>
      </c>
      <c r="F151" s="86">
        <v>1040</v>
      </c>
      <c r="G151" s="87">
        <f>Parameters!$D$21</f>
        <v>0.22</v>
      </c>
      <c r="H151" s="85"/>
      <c r="I151" s="85"/>
      <c r="J151" s="86">
        <v>84</v>
      </c>
      <c r="K151" s="87">
        <f>Parameters!$D$25</f>
        <v>0.31</v>
      </c>
      <c r="L151" s="85"/>
      <c r="M151" s="85"/>
      <c r="N151" s="85"/>
      <c r="O151" s="85"/>
      <c r="P151" s="91"/>
      <c r="Q151" s="85"/>
      <c r="R151" s="85"/>
      <c r="S151" s="85"/>
      <c r="T151" s="84"/>
      <c r="U151" s="83"/>
      <c r="V151" s="138"/>
      <c r="W151" s="91">
        <f>IF((B151*C151+D151*E151+F151*G151+H151*I151+J151*K151+L151*M151+N151*O151+P151+Q151*R151)=0,"",
                          ((B151*C151+D151*E151+F151*G151+H151*I151+J151*K151+L151*M151+N151*O151)*IF(U151&gt;0,U151,1)+P151+IF(Q151=0,1,Q151)*R151)*(1+Overhead_Common)*IF(V151&gt;0,V151,1))</f>
        <v>378.22400000000005</v>
      </c>
      <c r="X151" s="130">
        <f>W151</f>
        <v>378.22400000000005</v>
      </c>
      <c r="Y151" s="130">
        <f t="shared" ref="Y151:AG151" si="216">X151*(1+X$3)</f>
        <v>379.16956000000005</v>
      </c>
      <c r="Z151" s="130">
        <f t="shared" si="216"/>
        <v>374.42994050000004</v>
      </c>
      <c r="AA151" s="130">
        <f t="shared" si="216"/>
        <v>379.07287176220001</v>
      </c>
      <c r="AB151" s="130">
        <f t="shared" si="216"/>
        <v>415.6534038872523</v>
      </c>
      <c r="AC151" s="130">
        <f t="shared" si="216"/>
        <v>430.03501166175118</v>
      </c>
      <c r="AD151" s="130">
        <f t="shared" si="216"/>
        <v>441.81797098128322</v>
      </c>
      <c r="AE151" s="130">
        <f t="shared" si="216"/>
        <v>451.09614837189014</v>
      </c>
      <c r="AF151" s="130">
        <f t="shared" si="216"/>
        <v>460.11807133932797</v>
      </c>
      <c r="AG151" s="130">
        <f t="shared" si="216"/>
        <v>468.86031469477518</v>
      </c>
      <c r="AH151" s="130">
        <f t="shared" si="210"/>
        <v>477.76866067397589</v>
      </c>
      <c r="AI151" s="130">
        <f t="shared" si="211"/>
        <v>486.84626522678138</v>
      </c>
      <c r="AJ151" s="130">
        <f t="shared" si="212"/>
        <v>496.09634426609017</v>
      </c>
      <c r="AK151" s="130">
        <f t="shared" si="213"/>
        <v>505.52217480714586</v>
      </c>
    </row>
    <row r="152" spans="1:37" ht="15.75" x14ac:dyDescent="0.25">
      <c r="A152" s="170" t="s">
        <v>372</v>
      </c>
      <c r="B152" s="85"/>
      <c r="C152" s="85"/>
      <c r="D152" s="85"/>
      <c r="E152" s="85"/>
      <c r="F152" s="86">
        <v>60</v>
      </c>
      <c r="G152" s="87">
        <f>Parameters!$D$21</f>
        <v>0.22</v>
      </c>
      <c r="H152" s="85"/>
      <c r="I152" s="85"/>
      <c r="J152" s="86">
        <v>300</v>
      </c>
      <c r="K152" s="87">
        <f>Parameters!$D$25</f>
        <v>0.31</v>
      </c>
      <c r="L152" s="85"/>
      <c r="M152" s="85"/>
      <c r="N152" s="85"/>
      <c r="O152" s="85"/>
      <c r="P152" s="91"/>
      <c r="Q152" s="85"/>
      <c r="R152" s="85"/>
      <c r="S152" s="85"/>
      <c r="T152" s="84"/>
      <c r="U152" s="83"/>
      <c r="V152" s="138"/>
      <c r="W152" s="91">
        <f>IF((B152*C152+D152*E152+F152*G152+H152*I152+J152*K152+L152*M152+N152*O152+P152+Q152*R152)=0,"",
                          ((B152*C152+D152*E152+F152*G152+H152*I152+J152*K152+L152*M152+N152*O152)*IF(U152&gt;0,U152,1)+P152+IF(Q152=0,1,Q152)*R152)*(1+Overhead_Common)*IF(V152&gt;0,V152,1))</f>
        <v>116.82000000000001</v>
      </c>
      <c r="X152" s="130">
        <f>W152</f>
        <v>116.82000000000001</v>
      </c>
      <c r="Y152" s="130">
        <f t="shared" ref="Y152:AG152" si="217">X152*(1+X$3)</f>
        <v>117.11205</v>
      </c>
      <c r="Z152" s="130">
        <f t="shared" si="217"/>
        <v>115.648149375</v>
      </c>
      <c r="AA152" s="130">
        <f t="shared" si="217"/>
        <v>117.08218642724999</v>
      </c>
      <c r="AB152" s="130">
        <f t="shared" si="217"/>
        <v>128.38061741747961</v>
      </c>
      <c r="AC152" s="130">
        <f t="shared" si="217"/>
        <v>132.8225867801244</v>
      </c>
      <c r="AD152" s="130">
        <f t="shared" si="217"/>
        <v>136.46192565789983</v>
      </c>
      <c r="AE152" s="130">
        <f t="shared" si="217"/>
        <v>139.3276260967157</v>
      </c>
      <c r="AF152" s="130">
        <f t="shared" si="217"/>
        <v>142.11417861865002</v>
      </c>
      <c r="AG152" s="130">
        <f t="shared" si="217"/>
        <v>144.81434801240437</v>
      </c>
      <c r="AH152" s="130">
        <f t="shared" si="210"/>
        <v>147.56582062464003</v>
      </c>
      <c r="AI152" s="130">
        <f t="shared" si="211"/>
        <v>150.36957121650818</v>
      </c>
      <c r="AJ152" s="130">
        <f t="shared" si="212"/>
        <v>153.22659306962183</v>
      </c>
      <c r="AK152" s="130">
        <f t="shared" si="213"/>
        <v>156.13789833794462</v>
      </c>
    </row>
    <row r="153" spans="1:37" ht="15.75" x14ac:dyDescent="0.25">
      <c r="A153" s="168" t="s">
        <v>205</v>
      </c>
      <c r="B153" s="89"/>
      <c r="C153" s="90"/>
      <c r="D153" s="89"/>
      <c r="E153" s="90"/>
      <c r="F153" s="89"/>
      <c r="G153" s="90"/>
      <c r="H153" s="89"/>
      <c r="I153" s="90"/>
      <c r="J153" s="89"/>
      <c r="K153" s="90"/>
      <c r="L153" s="89"/>
      <c r="M153" s="90"/>
      <c r="N153" s="89"/>
      <c r="O153" s="90"/>
      <c r="P153" s="90"/>
      <c r="Q153" s="89"/>
      <c r="R153" s="89"/>
      <c r="S153" s="90"/>
      <c r="T153" s="89"/>
      <c r="U153" s="89"/>
      <c r="V153" s="89"/>
      <c r="W153" s="88"/>
      <c r="X153" s="140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8"/>
    </row>
    <row r="154" spans="1:37" ht="15.75" x14ac:dyDescent="0.25">
      <c r="A154" s="170" t="s">
        <v>204</v>
      </c>
      <c r="B154" s="85"/>
      <c r="C154" s="85"/>
      <c r="D154" s="86">
        <v>360</v>
      </c>
      <c r="E154" s="87">
        <f>Parameters!$D$19</f>
        <v>0.26</v>
      </c>
      <c r="F154" s="85"/>
      <c r="G154" s="85"/>
      <c r="H154" s="85"/>
      <c r="I154" s="85"/>
      <c r="J154" s="86">
        <v>1920</v>
      </c>
      <c r="K154" s="87">
        <f>Parameters!$D$25</f>
        <v>0.31</v>
      </c>
      <c r="L154" s="86">
        <v>260</v>
      </c>
      <c r="M154" s="87">
        <f>Parameters!$D$27</f>
        <v>0.31</v>
      </c>
      <c r="N154" s="85"/>
      <c r="O154" s="85"/>
      <c r="P154" s="86">
        <v>999.01</v>
      </c>
      <c r="Q154" s="85"/>
      <c r="R154" s="85"/>
      <c r="S154" s="85"/>
      <c r="T154" s="84"/>
      <c r="U154" s="83"/>
      <c r="V154" s="138"/>
      <c r="W154" s="91">
        <f>IF((B154*C154+D154*E154+F154*G154+H154*I154+J154*K154+L154*M154+N154*O154+P154+Q154*R154)=0,"",
                          ((B154*C154+D154*E154+F154*G154+H154*I154+J154*K154+L154*M154+N154*O154)*IF(U154&gt;0,U154,1)+P154+IF(Q154=0,1,Q154)*R154)*(1+Overhead_Common)*IF(V154&gt;0,V154,1))</f>
        <v>1945.2510000000002</v>
      </c>
      <c r="X154" s="130">
        <f>W154</f>
        <v>1945.2510000000002</v>
      </c>
      <c r="Y154" s="130">
        <f t="shared" ref="Y154:AG154" si="218">X154*(1+X$3)</f>
        <v>1950.1141275</v>
      </c>
      <c r="Z154" s="130">
        <f t="shared" si="218"/>
        <v>1925.73770090625</v>
      </c>
      <c r="AA154" s="130">
        <f t="shared" si="218"/>
        <v>1949.6168483974875</v>
      </c>
      <c r="AB154" s="130">
        <f t="shared" si="218"/>
        <v>2137.754874267845</v>
      </c>
      <c r="AC154" s="130">
        <f t="shared" si="218"/>
        <v>2211.7211929175123</v>
      </c>
      <c r="AD154" s="130">
        <f t="shared" si="218"/>
        <v>2272.3223536034525</v>
      </c>
      <c r="AE154" s="130">
        <f t="shared" si="218"/>
        <v>2320.0411230291247</v>
      </c>
      <c r="AF154" s="130">
        <f t="shared" si="218"/>
        <v>2366.4419454897075</v>
      </c>
      <c r="AG154" s="130">
        <f t="shared" si="218"/>
        <v>2411.4043424540118</v>
      </c>
      <c r="AH154" s="130">
        <f t="shared" ref="AH154" si="219">AG154*(1+AG$3)</f>
        <v>2457.2210249606378</v>
      </c>
      <c r="AI154" s="130">
        <f t="shared" ref="AI154" si="220">AH154*(1+AH$3)</f>
        <v>2503.9082244348897</v>
      </c>
      <c r="AJ154" s="130">
        <f t="shared" ref="AJ154" si="221">AI154*(1+AI$3)</f>
        <v>2551.4824806991523</v>
      </c>
      <c r="AK154" s="130">
        <f t="shared" ref="AK154" si="222">AJ154*(1+AJ$3)</f>
        <v>2599.9606478324358</v>
      </c>
    </row>
  </sheetData>
  <autoFilter ref="A2:AG154" xr:uid="{00000000-0001-0000-0000-000000000000}"/>
  <mergeCells count="12">
    <mergeCell ref="X1:AK1"/>
    <mergeCell ref="T1:T2"/>
    <mergeCell ref="U1:U2"/>
    <mergeCell ref="V1:V2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33461-94C5-4419-B809-C6632B072C14}">
  <dimension ref="A1:AL47"/>
  <sheetViews>
    <sheetView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44" sqref="L44"/>
    </sheetView>
  </sheetViews>
  <sheetFormatPr defaultColWidth="24.5703125" defaultRowHeight="15.75" x14ac:dyDescent="0.25"/>
  <cols>
    <col min="1" max="1" width="108.42578125" style="65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4" customWidth="1"/>
    <col min="20" max="20" width="19.7109375" style="34" customWidth="1"/>
    <col min="21" max="22" width="16.7109375" style="34" customWidth="1"/>
    <col min="23" max="23" width="14.7109375" style="143" customWidth="1"/>
    <col min="24" max="24" width="14.85546875" style="144" customWidth="1"/>
    <col min="25" max="33" width="13.5703125" style="144" customWidth="1"/>
    <col min="34" max="37" width="11.28515625" customWidth="1"/>
    <col min="38" max="38" width="16.28515625" customWidth="1"/>
    <col min="39" max="43" width="10.85546875" customWidth="1"/>
    <col min="44" max="44" width="13.140625" customWidth="1"/>
  </cols>
  <sheetData>
    <row r="1" spans="1:38" ht="90" x14ac:dyDescent="0.25">
      <c r="A1" s="54" t="s">
        <v>163</v>
      </c>
      <c r="B1" s="173" t="s">
        <v>7</v>
      </c>
      <c r="C1" s="171"/>
      <c r="D1" s="171" t="s">
        <v>4</v>
      </c>
      <c r="E1" s="171"/>
      <c r="F1" s="171" t="s">
        <v>203</v>
      </c>
      <c r="G1" s="171"/>
      <c r="H1" s="171" t="s">
        <v>1</v>
      </c>
      <c r="I1" s="171"/>
      <c r="J1" s="171" t="s">
        <v>0</v>
      </c>
      <c r="K1" s="171"/>
      <c r="L1" s="171" t="s">
        <v>3</v>
      </c>
      <c r="M1" s="171"/>
      <c r="N1" s="171" t="s">
        <v>2</v>
      </c>
      <c r="O1" s="171"/>
      <c r="P1" s="16" t="s">
        <v>71</v>
      </c>
      <c r="Q1" s="172" t="s">
        <v>8</v>
      </c>
      <c r="R1" s="172"/>
      <c r="S1" s="38" t="s">
        <v>74</v>
      </c>
      <c r="T1" s="175" t="s">
        <v>349</v>
      </c>
      <c r="U1" s="176" t="s">
        <v>348</v>
      </c>
      <c r="V1" s="176" t="s">
        <v>347</v>
      </c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</row>
    <row r="2" spans="1:38" ht="60" x14ac:dyDescent="0.25">
      <c r="A2" s="54" t="s">
        <v>6</v>
      </c>
      <c r="B2" s="157" t="s">
        <v>72</v>
      </c>
      <c r="C2" s="47" t="s">
        <v>73</v>
      </c>
      <c r="D2" s="157" t="s">
        <v>72</v>
      </c>
      <c r="E2" s="47" t="s">
        <v>73</v>
      </c>
      <c r="F2" s="157" t="s">
        <v>72</v>
      </c>
      <c r="G2" s="47" t="s">
        <v>73</v>
      </c>
      <c r="H2" s="157" t="s">
        <v>72</v>
      </c>
      <c r="I2" s="47" t="s">
        <v>73</v>
      </c>
      <c r="J2" s="157" t="s">
        <v>72</v>
      </c>
      <c r="K2" s="47" t="s">
        <v>73</v>
      </c>
      <c r="L2" s="157" t="s">
        <v>72</v>
      </c>
      <c r="M2" s="47" t="s">
        <v>73</v>
      </c>
      <c r="N2" s="157" t="s">
        <v>72</v>
      </c>
      <c r="O2" s="47" t="s">
        <v>73</v>
      </c>
      <c r="P2" s="47" t="s">
        <v>5</v>
      </c>
      <c r="Q2" s="157" t="s">
        <v>72</v>
      </c>
      <c r="R2" s="47" t="s">
        <v>73</v>
      </c>
      <c r="S2" s="39" t="s">
        <v>75</v>
      </c>
      <c r="T2" s="175"/>
      <c r="U2" s="176"/>
      <c r="V2" s="176"/>
      <c r="W2" s="23" t="s">
        <v>171</v>
      </c>
      <c r="X2" s="22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8" x14ac:dyDescent="0.25">
      <c r="A3" s="55" t="s">
        <v>381</v>
      </c>
      <c r="B3" s="114"/>
      <c r="C3" s="90"/>
      <c r="D3" s="114"/>
      <c r="E3" s="90"/>
      <c r="F3" s="114"/>
      <c r="G3" s="90"/>
      <c r="H3" s="114"/>
      <c r="I3" s="90"/>
      <c r="J3" s="114"/>
      <c r="K3" s="90"/>
      <c r="L3" s="114"/>
      <c r="M3" s="90"/>
      <c r="N3" s="114"/>
      <c r="O3" s="90"/>
      <c r="P3" s="90"/>
      <c r="Q3" s="89"/>
      <c r="R3" s="89"/>
      <c r="S3" s="90"/>
      <c r="T3" s="89"/>
      <c r="U3" s="89"/>
      <c r="V3" s="89"/>
      <c r="W3" s="6"/>
      <c r="X3" s="42">
        <v>2.5000000000000001E-3</v>
      </c>
      <c r="Y3" s="42">
        <v>-1.2500000000000001E-2</v>
      </c>
      <c r="Z3" s="42">
        <v>1.24E-2</v>
      </c>
      <c r="AA3" s="158">
        <v>9.6500000000000002E-2</v>
      </c>
      <c r="AB3" s="158">
        <v>3.4599999999999999E-2</v>
      </c>
      <c r="AC3" s="158">
        <v>2.7400000000000001E-2</v>
      </c>
      <c r="AD3" s="158">
        <v>2.1000000000000001E-2</v>
      </c>
      <c r="AE3" s="158">
        <v>0.02</v>
      </c>
      <c r="AF3" s="158">
        <v>1.9E-2</v>
      </c>
      <c r="AG3" s="158">
        <v>1.9E-2</v>
      </c>
      <c r="AH3" s="158">
        <v>1.9E-2</v>
      </c>
      <c r="AI3" s="158">
        <v>1.9E-2</v>
      </c>
      <c r="AJ3" s="158">
        <v>1.9E-2</v>
      </c>
      <c r="AK3" s="158">
        <v>1.9E-2</v>
      </c>
    </row>
    <row r="4" spans="1:38" x14ac:dyDescent="0.25">
      <c r="A4" s="55" t="s">
        <v>380</v>
      </c>
      <c r="B4" s="114"/>
      <c r="C4" s="90"/>
      <c r="D4" s="114"/>
      <c r="E4" s="90"/>
      <c r="F4" s="114"/>
      <c r="G4" s="90"/>
      <c r="H4" s="114"/>
      <c r="I4" s="90"/>
      <c r="J4" s="114"/>
      <c r="K4" s="90"/>
      <c r="L4" s="114"/>
      <c r="M4" s="90"/>
      <c r="N4" s="114"/>
      <c r="O4" s="90"/>
      <c r="P4" s="90"/>
      <c r="Q4" s="89"/>
      <c r="R4" s="89"/>
      <c r="S4" s="90"/>
      <c r="T4" s="89"/>
      <c r="U4" s="89"/>
      <c r="V4" s="89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15"/>
    </row>
    <row r="5" spans="1:38" ht="31.5" x14ac:dyDescent="0.25">
      <c r="A5" s="56" t="s">
        <v>382</v>
      </c>
      <c r="B5" s="5">
        <v>10</v>
      </c>
      <c r="C5" s="11">
        <f>Parameters!$D$17</f>
        <v>0.22</v>
      </c>
      <c r="D5" s="5">
        <v>20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430</v>
      </c>
      <c r="K5" s="48">
        <f>Parameters!$D$25</f>
        <v>0.31</v>
      </c>
      <c r="L5" s="4"/>
      <c r="M5" s="9"/>
      <c r="N5" s="4"/>
      <c r="O5" s="9"/>
      <c r="P5" s="9"/>
      <c r="Q5" s="4"/>
      <c r="R5" s="9"/>
      <c r="S5" s="40"/>
      <c r="T5" s="40"/>
      <c r="U5" s="40"/>
      <c r="V5" s="40"/>
      <c r="W5" s="91">
        <f t="shared" ref="W5:W9" si="0">IF((B5*C5+D5*E5+F5*G5+H5*I5+J5*K5+L5*M5+N5*O5+P5+Q5*R5)=0,"",
                          ((B5*C5+D5*E5+F5*G5+H5*I5+J5*K5+L5*M5+N5*O5)*IF(U5&gt;0,U5,1)+P5+IF(Q5=0,1,Q5)*R5)*(1+Overhead_Common)*IF(V5&gt;0,V5,1))</f>
        <v>171.82000000000002</v>
      </c>
      <c r="X5" s="143">
        <f>W5</f>
        <v>171.82000000000002</v>
      </c>
      <c r="Y5" s="143">
        <f>X5*(1+X$3)</f>
        <v>172.24955</v>
      </c>
      <c r="Z5" s="143">
        <f t="shared" ref="Z5:AK5" si="1">Y5*(1+Y$3)</f>
        <v>170.09643062500001</v>
      </c>
      <c r="AA5" s="143">
        <f t="shared" si="1"/>
        <v>172.20562636475</v>
      </c>
      <c r="AB5" s="143">
        <f t="shared" si="1"/>
        <v>188.82346930894838</v>
      </c>
      <c r="AC5" s="143">
        <f t="shared" si="1"/>
        <v>195.35676134703797</v>
      </c>
      <c r="AD5" s="143">
        <f t="shared" si="1"/>
        <v>200.70953660794683</v>
      </c>
      <c r="AE5" s="143">
        <f t="shared" si="1"/>
        <v>204.92443687671368</v>
      </c>
      <c r="AF5" s="143">
        <f t="shared" si="1"/>
        <v>209.02292561424795</v>
      </c>
      <c r="AG5" s="143">
        <f t="shared" si="1"/>
        <v>212.99436120091863</v>
      </c>
      <c r="AH5" s="143">
        <f t="shared" si="1"/>
        <v>217.04125406373606</v>
      </c>
      <c r="AI5" s="143">
        <f t="shared" si="1"/>
        <v>221.16503789094702</v>
      </c>
      <c r="AJ5" s="143">
        <f t="shared" si="1"/>
        <v>225.367173610875</v>
      </c>
      <c r="AK5" s="143">
        <f t="shared" si="1"/>
        <v>229.64914990948159</v>
      </c>
      <c r="AL5" s="15"/>
    </row>
    <row r="6" spans="1:38" ht="31.5" x14ac:dyDescent="0.25">
      <c r="A6" s="56" t="s">
        <v>383</v>
      </c>
      <c r="B6" s="5"/>
      <c r="C6" s="11"/>
      <c r="D6" s="5"/>
      <c r="E6" s="11"/>
      <c r="F6" s="5"/>
      <c r="G6" s="11"/>
      <c r="H6" s="5"/>
      <c r="I6" s="11"/>
      <c r="J6" s="5">
        <v>60</v>
      </c>
      <c r="K6" s="48">
        <f>Parameters!$D$25</f>
        <v>0.31</v>
      </c>
      <c r="L6" s="4"/>
      <c r="M6" s="9"/>
      <c r="N6" s="4"/>
      <c r="O6" s="9"/>
      <c r="P6" s="9"/>
      <c r="Q6" s="4"/>
      <c r="R6" s="9"/>
      <c r="S6" s="40"/>
      <c r="T6" s="40"/>
      <c r="U6" s="93">
        <f>Parameters!$B$7</f>
        <v>1.5</v>
      </c>
      <c r="V6" s="40"/>
      <c r="W6" s="91">
        <f t="shared" si="0"/>
        <v>30.690000000000005</v>
      </c>
      <c r="X6" s="143">
        <f t="shared" ref="X6:X9" si="2">W6</f>
        <v>30.690000000000005</v>
      </c>
      <c r="Y6" s="143">
        <f t="shared" ref="Y6:AK10" si="3">X6*(1+X$3)</f>
        <v>30.766725000000005</v>
      </c>
      <c r="Z6" s="143">
        <f t="shared" si="3"/>
        <v>30.382140937500004</v>
      </c>
      <c r="AA6" s="143">
        <f t="shared" si="3"/>
        <v>30.758879485125004</v>
      </c>
      <c r="AB6" s="143">
        <f t="shared" si="3"/>
        <v>33.727111355439568</v>
      </c>
      <c r="AC6" s="143">
        <f t="shared" si="3"/>
        <v>34.894069408337778</v>
      </c>
      <c r="AD6" s="143">
        <f t="shared" si="3"/>
        <v>35.850166910126234</v>
      </c>
      <c r="AE6" s="143">
        <f t="shared" si="3"/>
        <v>36.603020415238881</v>
      </c>
      <c r="AF6" s="143">
        <f t="shared" si="3"/>
        <v>37.335080823543656</v>
      </c>
      <c r="AG6" s="143">
        <f t="shared" si="3"/>
        <v>38.044447359190983</v>
      </c>
      <c r="AH6" s="143">
        <f t="shared" si="3"/>
        <v>38.767291859015607</v>
      </c>
      <c r="AI6" s="143">
        <f t="shared" si="3"/>
        <v>39.503870404336901</v>
      </c>
      <c r="AJ6" s="143">
        <f t="shared" si="3"/>
        <v>40.2544439420193</v>
      </c>
      <c r="AK6" s="143">
        <f t="shared" si="3"/>
        <v>41.019278376917661</v>
      </c>
      <c r="AL6" s="15"/>
    </row>
    <row r="7" spans="1:38" x14ac:dyDescent="0.25">
      <c r="A7" s="56" t="s">
        <v>384</v>
      </c>
      <c r="B7" s="5">
        <v>10</v>
      </c>
      <c r="C7" s="11">
        <f>Parameters!$D$17</f>
        <v>0.22</v>
      </c>
      <c r="D7" s="5">
        <v>20</v>
      </c>
      <c r="E7" s="11">
        <f>Parameters!$D$19</f>
        <v>0.26</v>
      </c>
      <c r="F7" s="5">
        <v>180</v>
      </c>
      <c r="G7" s="87">
        <f>Parameters!$D$21</f>
        <v>0.22</v>
      </c>
      <c r="H7" s="5">
        <v>100</v>
      </c>
      <c r="I7" s="11">
        <f>Parameters!$D$23</f>
        <v>0.31</v>
      </c>
      <c r="J7" s="5">
        <v>240</v>
      </c>
      <c r="K7" s="48">
        <f>Parameters!$D$25</f>
        <v>0.31</v>
      </c>
      <c r="L7" s="4"/>
      <c r="M7" s="9"/>
      <c r="N7" s="4">
        <v>240</v>
      </c>
      <c r="O7" s="9">
        <f>Parameters!$D$29</f>
        <v>0.31</v>
      </c>
      <c r="P7" s="9"/>
      <c r="Q7" s="4"/>
      <c r="R7" s="9"/>
      <c r="S7" s="40"/>
      <c r="T7" s="40"/>
      <c r="U7" s="40"/>
      <c r="V7" s="40"/>
      <c r="W7" s="91">
        <f t="shared" si="0"/>
        <v>249.48000000000005</v>
      </c>
      <c r="X7" s="143">
        <f t="shared" si="2"/>
        <v>249.48000000000005</v>
      </c>
      <c r="Y7" s="143">
        <f t="shared" si="3"/>
        <v>250.10370000000003</v>
      </c>
      <c r="Z7" s="143">
        <f t="shared" si="3"/>
        <v>246.97740375000004</v>
      </c>
      <c r="AA7" s="143">
        <f t="shared" si="3"/>
        <v>250.03992355650004</v>
      </c>
      <c r="AB7" s="143">
        <f t="shared" si="3"/>
        <v>274.16877617970232</v>
      </c>
      <c r="AC7" s="143">
        <f t="shared" si="3"/>
        <v>283.65501583552003</v>
      </c>
      <c r="AD7" s="143">
        <f t="shared" si="3"/>
        <v>291.42716326941331</v>
      </c>
      <c r="AE7" s="143">
        <f t="shared" si="3"/>
        <v>297.54713369807098</v>
      </c>
      <c r="AF7" s="143">
        <f t="shared" si="3"/>
        <v>303.49807637203241</v>
      </c>
      <c r="AG7" s="143">
        <f t="shared" si="3"/>
        <v>309.26453982310102</v>
      </c>
      <c r="AH7" s="143">
        <f t="shared" si="3"/>
        <v>315.14056607973993</v>
      </c>
      <c r="AI7" s="143">
        <f t="shared" si="3"/>
        <v>321.12823683525494</v>
      </c>
      <c r="AJ7" s="143">
        <f t="shared" si="3"/>
        <v>327.22967333512474</v>
      </c>
      <c r="AK7" s="143">
        <f t="shared" si="3"/>
        <v>333.44703712849207</v>
      </c>
      <c r="AL7" s="15"/>
    </row>
    <row r="8" spans="1:38" x14ac:dyDescent="0.25">
      <c r="A8" s="56" t="s">
        <v>385</v>
      </c>
      <c r="B8" s="5">
        <v>10</v>
      </c>
      <c r="C8" s="11">
        <f>Parameters!$D$17</f>
        <v>0.22</v>
      </c>
      <c r="D8" s="5">
        <v>20</v>
      </c>
      <c r="E8" s="11">
        <f>Parameters!$D$19</f>
        <v>0.26</v>
      </c>
      <c r="F8" s="5"/>
      <c r="G8" s="11"/>
      <c r="H8" s="5">
        <v>50</v>
      </c>
      <c r="I8" s="11">
        <f>Parameters!$D$23</f>
        <v>0.31</v>
      </c>
      <c r="J8" s="5">
        <v>30</v>
      </c>
      <c r="K8" s="48">
        <f>Parameters!$D$25</f>
        <v>0.31</v>
      </c>
      <c r="L8" s="4"/>
      <c r="M8" s="9"/>
      <c r="N8" s="4"/>
      <c r="O8" s="9"/>
      <c r="P8" s="9"/>
      <c r="Q8" s="4"/>
      <c r="R8" s="9"/>
      <c r="S8" s="40"/>
      <c r="T8" s="40"/>
      <c r="U8" s="40"/>
      <c r="V8" s="40"/>
      <c r="W8" s="91">
        <f t="shared" si="0"/>
        <v>35.420000000000009</v>
      </c>
      <c r="X8" s="143">
        <f t="shared" si="2"/>
        <v>35.420000000000009</v>
      </c>
      <c r="Y8" s="143">
        <f t="shared" si="3"/>
        <v>35.508550000000007</v>
      </c>
      <c r="Z8" s="143">
        <f t="shared" si="3"/>
        <v>35.064693125000005</v>
      </c>
      <c r="AA8" s="143">
        <f t="shared" si="3"/>
        <v>35.499495319750004</v>
      </c>
      <c r="AB8" s="143">
        <f t="shared" si="3"/>
        <v>38.925196618105879</v>
      </c>
      <c r="AC8" s="143">
        <f t="shared" si="3"/>
        <v>40.272008421092345</v>
      </c>
      <c r="AD8" s="143">
        <f t="shared" si="3"/>
        <v>41.375461451830276</v>
      </c>
      <c r="AE8" s="143">
        <f t="shared" si="3"/>
        <v>42.244346142318705</v>
      </c>
      <c r="AF8" s="143">
        <f t="shared" si="3"/>
        <v>43.089233065165082</v>
      </c>
      <c r="AG8" s="143">
        <f t="shared" si="3"/>
        <v>43.907928493403212</v>
      </c>
      <c r="AH8" s="143">
        <f t="shared" si="3"/>
        <v>44.742179134777871</v>
      </c>
      <c r="AI8" s="143">
        <f t="shared" si="3"/>
        <v>45.592280538338649</v>
      </c>
      <c r="AJ8" s="143">
        <f t="shared" si="3"/>
        <v>46.458533868567081</v>
      </c>
      <c r="AK8" s="143">
        <f t="shared" si="3"/>
        <v>47.341246012069853</v>
      </c>
      <c r="AL8" s="15"/>
    </row>
    <row r="9" spans="1:38" x14ac:dyDescent="0.25">
      <c r="A9" s="56" t="s">
        <v>386</v>
      </c>
      <c r="B9" s="5">
        <v>10</v>
      </c>
      <c r="C9" s="11">
        <f>Parameters!$D$17</f>
        <v>0.22</v>
      </c>
      <c r="D9" s="5">
        <v>20</v>
      </c>
      <c r="E9" s="11">
        <f>Parameters!$D$19</f>
        <v>0.26</v>
      </c>
      <c r="F9" s="5"/>
      <c r="G9" s="11"/>
      <c r="H9" s="5">
        <v>50</v>
      </c>
      <c r="I9" s="11">
        <f>Parameters!$D$23</f>
        <v>0.31</v>
      </c>
      <c r="J9" s="5">
        <v>30</v>
      </c>
      <c r="K9" s="48">
        <f>Parameters!$D$25</f>
        <v>0.31</v>
      </c>
      <c r="L9" s="4"/>
      <c r="M9" s="9"/>
      <c r="N9" s="4"/>
      <c r="O9" s="9"/>
      <c r="P9" s="9"/>
      <c r="Q9" s="4"/>
      <c r="R9" s="9"/>
      <c r="S9" s="40"/>
      <c r="T9" s="40"/>
      <c r="U9" s="40"/>
      <c r="V9" s="40"/>
      <c r="W9" s="91">
        <f t="shared" si="0"/>
        <v>35.420000000000009</v>
      </c>
      <c r="X9" s="143">
        <f t="shared" si="2"/>
        <v>35.420000000000009</v>
      </c>
      <c r="Y9" s="143">
        <f t="shared" si="3"/>
        <v>35.508550000000007</v>
      </c>
      <c r="Z9" s="143">
        <f t="shared" si="3"/>
        <v>35.064693125000005</v>
      </c>
      <c r="AA9" s="143">
        <f t="shared" si="3"/>
        <v>35.499495319750004</v>
      </c>
      <c r="AB9" s="143">
        <f t="shared" si="3"/>
        <v>38.925196618105879</v>
      </c>
      <c r="AC9" s="143">
        <f t="shared" si="3"/>
        <v>40.272008421092345</v>
      </c>
      <c r="AD9" s="143">
        <f t="shared" si="3"/>
        <v>41.375461451830276</v>
      </c>
      <c r="AE9" s="143">
        <f t="shared" si="3"/>
        <v>42.244346142318705</v>
      </c>
      <c r="AF9" s="143">
        <f t="shared" si="3"/>
        <v>43.089233065165082</v>
      </c>
      <c r="AG9" s="143">
        <f t="shared" si="3"/>
        <v>43.907928493403212</v>
      </c>
      <c r="AH9" s="143">
        <f t="shared" si="3"/>
        <v>44.742179134777871</v>
      </c>
      <c r="AI9" s="143">
        <f t="shared" si="3"/>
        <v>45.592280538338649</v>
      </c>
      <c r="AJ9" s="143">
        <f t="shared" si="3"/>
        <v>46.458533868567081</v>
      </c>
      <c r="AK9" s="143">
        <f t="shared" si="3"/>
        <v>47.341246012069853</v>
      </c>
      <c r="AL9" s="15"/>
    </row>
    <row r="10" spans="1:38" x14ac:dyDescent="0.25">
      <c r="A10" s="56" t="s">
        <v>387</v>
      </c>
      <c r="B10" s="5">
        <v>10</v>
      </c>
      <c r="C10" s="11">
        <f>Parameters!$D$17</f>
        <v>0.22</v>
      </c>
      <c r="D10" s="5">
        <v>20</v>
      </c>
      <c r="E10" s="11">
        <f>Parameters!$D$19</f>
        <v>0.26</v>
      </c>
      <c r="F10" s="5"/>
      <c r="G10" s="11"/>
      <c r="H10" s="5">
        <v>100</v>
      </c>
      <c r="I10" s="11">
        <f>Parameters!$D$23</f>
        <v>0.31</v>
      </c>
      <c r="J10" s="5">
        <v>240</v>
      </c>
      <c r="K10" s="48">
        <f>Parameters!$D$25</f>
        <v>0.31</v>
      </c>
      <c r="L10" s="4"/>
      <c r="M10" s="9"/>
      <c r="N10" s="4">
        <v>240</v>
      </c>
      <c r="O10" s="9">
        <f>Parameters!$D$29</f>
        <v>0.31</v>
      </c>
      <c r="P10" s="9"/>
      <c r="Q10" s="4"/>
      <c r="R10" s="9"/>
      <c r="S10" s="40"/>
      <c r="T10" s="40"/>
      <c r="U10" s="40"/>
      <c r="V10" s="40"/>
      <c r="W10" s="91">
        <f t="shared" ref="W10" si="4">IF((B10*C10+D10*E10+F10*G10+H10*I10+J10*K10+L10*M10+N10*O10+P10+Q10*R10)=0,"",
                          ((B10*C10+D10*E10+F10*G10+H10*I10+J10*K10+L10*M10+N10*O10)*IF(U10&gt;0,U10,1)+P10+IF(Q10=0,1,Q10)*R10)*(1+Overhead_Common)*IF(V10&gt;0,V10,1))</f>
        <v>205.92000000000004</v>
      </c>
      <c r="X10" s="143">
        <f t="shared" ref="X10" si="5">W10</f>
        <v>205.92000000000004</v>
      </c>
      <c r="Y10" s="143">
        <f t="shared" si="3"/>
        <v>206.43480000000002</v>
      </c>
      <c r="Z10" s="143">
        <f t="shared" si="3"/>
        <v>203.85436500000003</v>
      </c>
      <c r="AA10" s="143">
        <f t="shared" si="3"/>
        <v>206.38215912600003</v>
      </c>
      <c r="AB10" s="143">
        <f t="shared" si="3"/>
        <v>226.29803748165904</v>
      </c>
      <c r="AC10" s="143">
        <f t="shared" si="3"/>
        <v>234.12794957852444</v>
      </c>
      <c r="AD10" s="143">
        <f t="shared" si="3"/>
        <v>240.54305539697603</v>
      </c>
      <c r="AE10" s="143">
        <f t="shared" si="3"/>
        <v>245.59445956031252</v>
      </c>
      <c r="AF10" s="143">
        <f t="shared" si="3"/>
        <v>250.50634875151877</v>
      </c>
      <c r="AG10" s="143">
        <f t="shared" si="3"/>
        <v>255.2659693777976</v>
      </c>
      <c r="AH10" s="143">
        <f t="shared" si="3"/>
        <v>260.11602279597571</v>
      </c>
      <c r="AI10" s="143">
        <f t="shared" si="3"/>
        <v>265.0582272290992</v>
      </c>
      <c r="AJ10" s="143">
        <f t="shared" si="3"/>
        <v>270.09433354645205</v>
      </c>
      <c r="AK10" s="143">
        <f t="shared" si="3"/>
        <v>275.22612588383458</v>
      </c>
    </row>
    <row r="11" spans="1:38" ht="31.5" x14ac:dyDescent="0.25">
      <c r="A11" s="55" t="s">
        <v>390</v>
      </c>
      <c r="B11" s="114"/>
      <c r="C11" s="90"/>
      <c r="D11" s="114"/>
      <c r="E11" s="90"/>
      <c r="F11" s="114"/>
      <c r="G11" s="90"/>
      <c r="H11" s="114"/>
      <c r="I11" s="90"/>
      <c r="J11" s="114"/>
      <c r="K11" s="90"/>
      <c r="L11" s="114"/>
      <c r="M11" s="90"/>
      <c r="N11" s="89"/>
      <c r="O11" s="90"/>
      <c r="P11" s="90"/>
      <c r="Q11" s="89"/>
      <c r="R11" s="89"/>
      <c r="S11" s="90"/>
      <c r="T11" s="89"/>
      <c r="U11" s="89"/>
      <c r="V11" s="89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1:38" ht="31.5" x14ac:dyDescent="0.25">
      <c r="A12" s="56" t="s">
        <v>382</v>
      </c>
      <c r="B12" s="5">
        <v>10</v>
      </c>
      <c r="C12" s="11">
        <f>Parameters!$D$17</f>
        <v>0.22</v>
      </c>
      <c r="D12" s="5">
        <v>20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430</v>
      </c>
      <c r="K12" s="48">
        <f>Parameters!$D$25</f>
        <v>0.31</v>
      </c>
      <c r="L12" s="4"/>
      <c r="M12" s="9"/>
      <c r="N12" s="4"/>
      <c r="O12" s="9"/>
      <c r="P12" s="9"/>
      <c r="Q12" s="4"/>
      <c r="R12" s="9"/>
      <c r="S12" s="40"/>
      <c r="T12" s="40"/>
      <c r="U12" s="40"/>
      <c r="V12" s="40"/>
      <c r="W12" s="91">
        <f t="shared" ref="W12:W18" si="6">IF((B12*C12+D12*E12+F12*G12+H12*I12+J12*K12+L12*M12+N12*O12+P12+Q12*R12)=0,"",
                          ((B12*C12+D12*E12+F12*G12+H12*I12+J12*K12+L12*M12+N12*O12)*IF(U12&gt;0,U12,1)+P12+IF(Q12=0,1,Q12)*R12)*(1+Overhead_Common)*IF(V12&gt;0,V12,1))</f>
        <v>171.82000000000002</v>
      </c>
      <c r="X12" s="143">
        <f t="shared" ref="X12:X18" si="7">W12</f>
        <v>171.82000000000002</v>
      </c>
      <c r="Y12" s="143">
        <f t="shared" ref="Y12:AK12" si="8">X12*(1+X$3)</f>
        <v>172.24955</v>
      </c>
      <c r="Z12" s="143">
        <f t="shared" si="8"/>
        <v>170.09643062500001</v>
      </c>
      <c r="AA12" s="143">
        <f t="shared" si="8"/>
        <v>172.20562636475</v>
      </c>
      <c r="AB12" s="143">
        <f t="shared" si="8"/>
        <v>188.82346930894838</v>
      </c>
      <c r="AC12" s="143">
        <f t="shared" si="8"/>
        <v>195.35676134703797</v>
      </c>
      <c r="AD12" s="143">
        <f t="shared" si="8"/>
        <v>200.70953660794683</v>
      </c>
      <c r="AE12" s="143">
        <f t="shared" si="8"/>
        <v>204.92443687671368</v>
      </c>
      <c r="AF12" s="143">
        <f t="shared" si="8"/>
        <v>209.02292561424795</v>
      </c>
      <c r="AG12" s="143">
        <f t="shared" si="8"/>
        <v>212.99436120091863</v>
      </c>
      <c r="AH12" s="143">
        <f t="shared" si="8"/>
        <v>217.04125406373606</v>
      </c>
      <c r="AI12" s="143">
        <f t="shared" si="8"/>
        <v>221.16503789094702</v>
      </c>
      <c r="AJ12" s="143">
        <f t="shared" si="8"/>
        <v>225.367173610875</v>
      </c>
      <c r="AK12" s="143">
        <f t="shared" si="8"/>
        <v>229.64914990948159</v>
      </c>
    </row>
    <row r="13" spans="1:38" ht="31.5" x14ac:dyDescent="0.25">
      <c r="A13" s="56" t="s">
        <v>383</v>
      </c>
      <c r="B13" s="5"/>
      <c r="C13" s="11"/>
      <c r="D13" s="5"/>
      <c r="E13" s="11"/>
      <c r="F13" s="5"/>
      <c r="G13" s="11"/>
      <c r="H13" s="5"/>
      <c r="I13" s="11"/>
      <c r="J13" s="5">
        <v>60</v>
      </c>
      <c r="K13" s="48">
        <f>Parameters!$D$25</f>
        <v>0.31</v>
      </c>
      <c r="L13" s="4"/>
      <c r="M13" s="9"/>
      <c r="N13" s="4"/>
      <c r="O13" s="9"/>
      <c r="P13" s="9"/>
      <c r="Q13" s="4"/>
      <c r="R13" s="9"/>
      <c r="S13" s="40"/>
      <c r="T13" s="40"/>
      <c r="U13" s="93">
        <f>Parameters!$B$7</f>
        <v>1.5</v>
      </c>
      <c r="V13" s="40"/>
      <c r="W13" s="91">
        <f t="shared" si="6"/>
        <v>30.690000000000005</v>
      </c>
      <c r="X13" s="143">
        <f t="shared" si="7"/>
        <v>30.690000000000005</v>
      </c>
      <c r="Y13" s="143">
        <f t="shared" ref="Y13:AK13" si="9">X13*(1+X$3)</f>
        <v>30.766725000000005</v>
      </c>
      <c r="Z13" s="143">
        <f t="shared" si="9"/>
        <v>30.382140937500004</v>
      </c>
      <c r="AA13" s="143">
        <f t="shared" si="9"/>
        <v>30.758879485125004</v>
      </c>
      <c r="AB13" s="143">
        <f t="shared" si="9"/>
        <v>33.727111355439568</v>
      </c>
      <c r="AC13" s="143">
        <f t="shared" si="9"/>
        <v>34.894069408337778</v>
      </c>
      <c r="AD13" s="143">
        <f t="shared" si="9"/>
        <v>35.850166910126234</v>
      </c>
      <c r="AE13" s="143">
        <f t="shared" si="9"/>
        <v>36.603020415238881</v>
      </c>
      <c r="AF13" s="143">
        <f t="shared" si="9"/>
        <v>37.335080823543656</v>
      </c>
      <c r="AG13" s="143">
        <f t="shared" si="9"/>
        <v>38.044447359190983</v>
      </c>
      <c r="AH13" s="143">
        <f t="shared" si="9"/>
        <v>38.767291859015607</v>
      </c>
      <c r="AI13" s="143">
        <f t="shared" si="9"/>
        <v>39.503870404336901</v>
      </c>
      <c r="AJ13" s="143">
        <f t="shared" si="9"/>
        <v>40.2544439420193</v>
      </c>
      <c r="AK13" s="143">
        <f t="shared" si="9"/>
        <v>41.019278376917661</v>
      </c>
    </row>
    <row r="14" spans="1:38" x14ac:dyDescent="0.25">
      <c r="A14" s="56" t="s">
        <v>388</v>
      </c>
      <c r="B14" s="5">
        <v>10</v>
      </c>
      <c r="C14" s="11">
        <f>Parameters!$D$17</f>
        <v>0.22</v>
      </c>
      <c r="D14" s="5">
        <v>20</v>
      </c>
      <c r="E14" s="11">
        <f>Parameters!$D$19</f>
        <v>0.26</v>
      </c>
      <c r="F14" s="5">
        <v>120</v>
      </c>
      <c r="G14" s="11">
        <f>Parameters!$D$21</f>
        <v>0.22</v>
      </c>
      <c r="H14" s="5"/>
      <c r="I14" s="11"/>
      <c r="J14" s="5"/>
      <c r="K14" s="48"/>
      <c r="L14" s="4"/>
      <c r="M14" s="9"/>
      <c r="N14" s="4"/>
      <c r="O14" s="9"/>
      <c r="P14" s="9"/>
      <c r="Q14" s="4"/>
      <c r="R14" s="9"/>
      <c r="S14" s="40"/>
      <c r="T14" s="40"/>
      <c r="U14" s="40"/>
      <c r="V14" s="40"/>
      <c r="W14" s="91">
        <f t="shared" si="6"/>
        <v>37.18</v>
      </c>
      <c r="X14" s="143">
        <f t="shared" si="7"/>
        <v>37.18</v>
      </c>
      <c r="Y14" s="143">
        <f t="shared" ref="Y14:AK14" si="10">X14*(1+X$3)</f>
        <v>37.272949999999994</v>
      </c>
      <c r="Z14" s="143">
        <f t="shared" si="10"/>
        <v>36.807038124999998</v>
      </c>
      <c r="AA14" s="143">
        <f t="shared" si="10"/>
        <v>37.263445397749997</v>
      </c>
      <c r="AB14" s="143">
        <f t="shared" si="10"/>
        <v>40.859367878632874</v>
      </c>
      <c r="AC14" s="143">
        <f t="shared" si="10"/>
        <v>42.273102007233568</v>
      </c>
      <c r="AD14" s="143">
        <f t="shared" si="10"/>
        <v>43.431385002231771</v>
      </c>
      <c r="AE14" s="143">
        <f t="shared" si="10"/>
        <v>44.343444087278634</v>
      </c>
      <c r="AF14" s="143">
        <f t="shared" si="10"/>
        <v>45.230312969024205</v>
      </c>
      <c r="AG14" s="143">
        <f t="shared" si="10"/>
        <v>46.089688915435659</v>
      </c>
      <c r="AH14" s="143">
        <f t="shared" si="10"/>
        <v>46.965393004828933</v>
      </c>
      <c r="AI14" s="143">
        <f t="shared" si="10"/>
        <v>47.857735471920677</v>
      </c>
      <c r="AJ14" s="143">
        <f t="shared" si="10"/>
        <v>48.767032445887168</v>
      </c>
      <c r="AK14" s="143">
        <f t="shared" si="10"/>
        <v>49.693606062359017</v>
      </c>
    </row>
    <row r="15" spans="1:38" x14ac:dyDescent="0.25">
      <c r="A15" s="56" t="s">
        <v>389</v>
      </c>
      <c r="B15" s="5">
        <v>10</v>
      </c>
      <c r="C15" s="11">
        <f>Parameters!$D$17</f>
        <v>0.22</v>
      </c>
      <c r="D15" s="5">
        <v>20</v>
      </c>
      <c r="E15" s="11">
        <f>Parameters!$D$19</f>
        <v>0.26</v>
      </c>
      <c r="F15" s="5">
        <v>180</v>
      </c>
      <c r="G15" s="11">
        <f>Parameters!$D$21</f>
        <v>0.22</v>
      </c>
      <c r="H15" s="5">
        <v>100</v>
      </c>
      <c r="I15" s="11">
        <f>Parameters!$D$23</f>
        <v>0.31</v>
      </c>
      <c r="J15" s="5">
        <v>240</v>
      </c>
      <c r="K15" s="48">
        <f>Parameters!$D$25</f>
        <v>0.31</v>
      </c>
      <c r="L15" s="4"/>
      <c r="M15" s="9"/>
      <c r="N15" s="4">
        <v>240</v>
      </c>
      <c r="O15" s="9">
        <f>Parameters!$D$29</f>
        <v>0.31</v>
      </c>
      <c r="P15" s="9"/>
      <c r="Q15" s="4"/>
      <c r="R15" s="9"/>
      <c r="S15" s="40"/>
      <c r="T15" s="40"/>
      <c r="U15" s="40"/>
      <c r="V15" s="40"/>
      <c r="W15" s="91">
        <f t="shared" si="6"/>
        <v>249.48000000000005</v>
      </c>
      <c r="X15" s="143">
        <f t="shared" si="7"/>
        <v>249.48000000000005</v>
      </c>
      <c r="Y15" s="143">
        <f t="shared" ref="Y15:AK15" si="11">X15*(1+X$3)</f>
        <v>250.10370000000003</v>
      </c>
      <c r="Z15" s="143">
        <f t="shared" si="11"/>
        <v>246.97740375000004</v>
      </c>
      <c r="AA15" s="143">
        <f t="shared" si="11"/>
        <v>250.03992355650004</v>
      </c>
      <c r="AB15" s="143">
        <f t="shared" si="11"/>
        <v>274.16877617970232</v>
      </c>
      <c r="AC15" s="143">
        <f t="shared" si="11"/>
        <v>283.65501583552003</v>
      </c>
      <c r="AD15" s="143">
        <f t="shared" si="11"/>
        <v>291.42716326941331</v>
      </c>
      <c r="AE15" s="143">
        <f t="shared" si="11"/>
        <v>297.54713369807098</v>
      </c>
      <c r="AF15" s="143">
        <f t="shared" si="11"/>
        <v>303.49807637203241</v>
      </c>
      <c r="AG15" s="143">
        <f t="shared" si="11"/>
        <v>309.26453982310102</v>
      </c>
      <c r="AH15" s="143">
        <f t="shared" si="11"/>
        <v>315.14056607973993</v>
      </c>
      <c r="AI15" s="143">
        <f t="shared" si="11"/>
        <v>321.12823683525494</v>
      </c>
      <c r="AJ15" s="143">
        <f t="shared" si="11"/>
        <v>327.22967333512474</v>
      </c>
      <c r="AK15" s="143">
        <f t="shared" si="11"/>
        <v>333.44703712849207</v>
      </c>
    </row>
    <row r="16" spans="1:38" x14ac:dyDescent="0.25">
      <c r="A16" s="56" t="s">
        <v>385</v>
      </c>
      <c r="B16" s="5">
        <v>10</v>
      </c>
      <c r="C16" s="11">
        <f>Parameters!$D$17</f>
        <v>0.22</v>
      </c>
      <c r="D16" s="5">
        <v>20</v>
      </c>
      <c r="E16" s="11">
        <f>Parameters!$D$19</f>
        <v>0.26</v>
      </c>
      <c r="F16" s="5"/>
      <c r="G16" s="11"/>
      <c r="H16" s="5">
        <v>50</v>
      </c>
      <c r="I16" s="11">
        <f>Parameters!$D$23</f>
        <v>0.31</v>
      </c>
      <c r="J16" s="5">
        <v>30</v>
      </c>
      <c r="K16" s="48">
        <f>Parameters!$D$25</f>
        <v>0.31</v>
      </c>
      <c r="L16" s="4"/>
      <c r="M16" s="9"/>
      <c r="N16" s="4"/>
      <c r="O16" s="9"/>
      <c r="P16" s="9"/>
      <c r="Q16" s="4"/>
      <c r="R16" s="9"/>
      <c r="S16" s="40"/>
      <c r="T16" s="40"/>
      <c r="U16" s="40"/>
      <c r="V16" s="40"/>
      <c r="W16" s="91">
        <f t="shared" si="6"/>
        <v>35.420000000000009</v>
      </c>
      <c r="X16" s="143">
        <f t="shared" si="7"/>
        <v>35.420000000000009</v>
      </c>
      <c r="Y16" s="143">
        <f t="shared" ref="Y16:AK16" si="12">X16*(1+X$3)</f>
        <v>35.508550000000007</v>
      </c>
      <c r="Z16" s="143">
        <f t="shared" si="12"/>
        <v>35.064693125000005</v>
      </c>
      <c r="AA16" s="143">
        <f t="shared" si="12"/>
        <v>35.499495319750004</v>
      </c>
      <c r="AB16" s="143">
        <f t="shared" si="12"/>
        <v>38.925196618105879</v>
      </c>
      <c r="AC16" s="143">
        <f t="shared" si="12"/>
        <v>40.272008421092345</v>
      </c>
      <c r="AD16" s="143">
        <f t="shared" si="12"/>
        <v>41.375461451830276</v>
      </c>
      <c r="AE16" s="143">
        <f t="shared" si="12"/>
        <v>42.244346142318705</v>
      </c>
      <c r="AF16" s="143">
        <f t="shared" si="12"/>
        <v>43.089233065165082</v>
      </c>
      <c r="AG16" s="143">
        <f t="shared" si="12"/>
        <v>43.907928493403212</v>
      </c>
      <c r="AH16" s="143">
        <f t="shared" si="12"/>
        <v>44.742179134777871</v>
      </c>
      <c r="AI16" s="143">
        <f t="shared" si="12"/>
        <v>45.592280538338649</v>
      </c>
      <c r="AJ16" s="143">
        <f t="shared" si="12"/>
        <v>46.458533868567081</v>
      </c>
      <c r="AK16" s="143">
        <f t="shared" si="12"/>
        <v>47.341246012069853</v>
      </c>
    </row>
    <row r="17" spans="1:37" x14ac:dyDescent="0.25">
      <c r="A17" s="56" t="s">
        <v>386</v>
      </c>
      <c r="B17" s="5">
        <v>10</v>
      </c>
      <c r="C17" s="11">
        <f>Parameters!$D$17</f>
        <v>0.22</v>
      </c>
      <c r="D17" s="5">
        <v>20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30</v>
      </c>
      <c r="K17" s="48">
        <f>Parameters!$D$25</f>
        <v>0.31</v>
      </c>
      <c r="L17" s="4"/>
      <c r="M17" s="9"/>
      <c r="N17" s="4"/>
      <c r="O17" s="9"/>
      <c r="P17" s="9"/>
      <c r="Q17" s="4"/>
      <c r="R17" s="9"/>
      <c r="S17" s="40"/>
      <c r="T17" s="40"/>
      <c r="U17" s="40"/>
      <c r="V17" s="40"/>
      <c r="W17" s="91">
        <f t="shared" si="6"/>
        <v>35.420000000000009</v>
      </c>
      <c r="X17" s="143">
        <f t="shared" si="7"/>
        <v>35.420000000000009</v>
      </c>
      <c r="Y17" s="143">
        <f t="shared" ref="Y17:AK17" si="13">X17*(1+X$3)</f>
        <v>35.508550000000007</v>
      </c>
      <c r="Z17" s="143">
        <f t="shared" si="13"/>
        <v>35.064693125000005</v>
      </c>
      <c r="AA17" s="143">
        <f t="shared" si="13"/>
        <v>35.499495319750004</v>
      </c>
      <c r="AB17" s="143">
        <f t="shared" si="13"/>
        <v>38.925196618105879</v>
      </c>
      <c r="AC17" s="143">
        <f t="shared" si="13"/>
        <v>40.272008421092345</v>
      </c>
      <c r="AD17" s="143">
        <f t="shared" si="13"/>
        <v>41.375461451830276</v>
      </c>
      <c r="AE17" s="143">
        <f t="shared" si="13"/>
        <v>42.244346142318705</v>
      </c>
      <c r="AF17" s="143">
        <f t="shared" si="13"/>
        <v>43.089233065165082</v>
      </c>
      <c r="AG17" s="143">
        <f t="shared" si="13"/>
        <v>43.907928493403212</v>
      </c>
      <c r="AH17" s="143">
        <f t="shared" si="13"/>
        <v>44.742179134777871</v>
      </c>
      <c r="AI17" s="143">
        <f t="shared" si="13"/>
        <v>45.592280538338649</v>
      </c>
      <c r="AJ17" s="143">
        <f t="shared" si="13"/>
        <v>46.458533868567081</v>
      </c>
      <c r="AK17" s="143">
        <f t="shared" si="13"/>
        <v>47.341246012069853</v>
      </c>
    </row>
    <row r="18" spans="1:37" x14ac:dyDescent="0.25">
      <c r="A18" s="56" t="s">
        <v>387</v>
      </c>
      <c r="B18" s="5">
        <v>10</v>
      </c>
      <c r="C18" s="11">
        <f>Parameters!$D$17</f>
        <v>0.22</v>
      </c>
      <c r="D18" s="5">
        <v>20</v>
      </c>
      <c r="E18" s="11">
        <f>Parameters!$D$19</f>
        <v>0.26</v>
      </c>
      <c r="F18" s="5"/>
      <c r="G18" s="11"/>
      <c r="H18" s="5">
        <v>100</v>
      </c>
      <c r="I18" s="11">
        <f>Parameters!$D$23</f>
        <v>0.31</v>
      </c>
      <c r="J18" s="5">
        <v>240</v>
      </c>
      <c r="K18" s="48">
        <f>Parameters!$D$25</f>
        <v>0.31</v>
      </c>
      <c r="L18" s="4"/>
      <c r="M18" s="9"/>
      <c r="N18" s="4">
        <v>240</v>
      </c>
      <c r="O18" s="9">
        <f>Parameters!$D$29</f>
        <v>0.31</v>
      </c>
      <c r="P18" s="9"/>
      <c r="Q18" s="4"/>
      <c r="R18" s="9"/>
      <c r="S18" s="40"/>
      <c r="T18" s="40"/>
      <c r="U18" s="40"/>
      <c r="V18" s="40"/>
      <c r="W18" s="91">
        <f t="shared" si="6"/>
        <v>205.92000000000004</v>
      </c>
      <c r="X18" s="143">
        <f t="shared" si="7"/>
        <v>205.92000000000004</v>
      </c>
      <c r="Y18" s="143">
        <f t="shared" ref="Y18:AK18" si="14">X18*(1+X$3)</f>
        <v>206.43480000000002</v>
      </c>
      <c r="Z18" s="143">
        <f t="shared" si="14"/>
        <v>203.85436500000003</v>
      </c>
      <c r="AA18" s="143">
        <f t="shared" si="14"/>
        <v>206.38215912600003</v>
      </c>
      <c r="AB18" s="143">
        <f t="shared" si="14"/>
        <v>226.29803748165904</v>
      </c>
      <c r="AC18" s="143">
        <f t="shared" si="14"/>
        <v>234.12794957852444</v>
      </c>
      <c r="AD18" s="143">
        <f t="shared" si="14"/>
        <v>240.54305539697603</v>
      </c>
      <c r="AE18" s="143">
        <f t="shared" si="14"/>
        <v>245.59445956031252</v>
      </c>
      <c r="AF18" s="143">
        <f t="shared" si="14"/>
        <v>250.50634875151877</v>
      </c>
      <c r="AG18" s="143">
        <f t="shared" si="14"/>
        <v>255.2659693777976</v>
      </c>
      <c r="AH18" s="143">
        <f t="shared" si="14"/>
        <v>260.11602279597571</v>
      </c>
      <c r="AI18" s="143">
        <f t="shared" si="14"/>
        <v>265.0582272290992</v>
      </c>
      <c r="AJ18" s="143">
        <f t="shared" si="14"/>
        <v>270.09433354645205</v>
      </c>
      <c r="AK18" s="143">
        <f t="shared" si="14"/>
        <v>275.22612588383458</v>
      </c>
    </row>
    <row r="19" spans="1:37" x14ac:dyDescent="0.25">
      <c r="A19" s="55" t="s">
        <v>391</v>
      </c>
      <c r="B19" s="114"/>
      <c r="C19" s="90"/>
      <c r="D19" s="114"/>
      <c r="E19" s="90"/>
      <c r="F19" s="114"/>
      <c r="G19" s="90"/>
      <c r="H19" s="114"/>
      <c r="I19" s="90"/>
      <c r="J19" s="114"/>
      <c r="K19" s="90"/>
      <c r="L19" s="114"/>
      <c r="M19" s="90"/>
      <c r="N19" s="114"/>
      <c r="O19" s="90"/>
      <c r="P19" s="90"/>
      <c r="Q19" s="89"/>
      <c r="R19" s="89"/>
      <c r="S19" s="90"/>
      <c r="T19" s="89"/>
      <c r="U19" s="89"/>
      <c r="V19" s="89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</row>
    <row r="20" spans="1:37" x14ac:dyDescent="0.25">
      <c r="A20" s="55" t="s">
        <v>392</v>
      </c>
      <c r="B20" s="114"/>
      <c r="C20" s="90"/>
      <c r="D20" s="114"/>
      <c r="E20" s="90"/>
      <c r="F20" s="114"/>
      <c r="G20" s="90"/>
      <c r="H20" s="114"/>
      <c r="I20" s="90"/>
      <c r="J20" s="114"/>
      <c r="K20" s="90"/>
      <c r="L20" s="114"/>
      <c r="M20" s="90"/>
      <c r="N20" s="114"/>
      <c r="O20" s="90"/>
      <c r="P20" s="90"/>
      <c r="Q20" s="89"/>
      <c r="R20" s="89"/>
      <c r="S20" s="90"/>
      <c r="T20" s="89"/>
      <c r="U20" s="89"/>
      <c r="V20" s="89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</row>
    <row r="21" spans="1:37" x14ac:dyDescent="0.25">
      <c r="A21" s="56" t="s">
        <v>393</v>
      </c>
      <c r="B21" s="5">
        <v>10</v>
      </c>
      <c r="C21" s="11">
        <f>Parameters!$D$17</f>
        <v>0.22</v>
      </c>
      <c r="D21" s="5"/>
      <c r="E21" s="11"/>
      <c r="F21" s="5">
        <v>60</v>
      </c>
      <c r="G21" s="11">
        <f>Parameters!$D$21</f>
        <v>0.22</v>
      </c>
      <c r="H21" s="5"/>
      <c r="I21" s="11"/>
      <c r="J21" s="5"/>
      <c r="K21" s="48"/>
      <c r="L21" s="4"/>
      <c r="M21" s="9"/>
      <c r="N21" s="4"/>
      <c r="O21" s="9"/>
      <c r="P21" s="9"/>
      <c r="Q21" s="4"/>
      <c r="R21" s="9"/>
      <c r="S21" s="40"/>
      <c r="T21" s="40"/>
      <c r="U21" s="40"/>
      <c r="V21" s="40"/>
      <c r="W21" s="91">
        <f t="shared" ref="W21:W28" si="15">IF((B21*C21+D21*E21+F21*G21+H21*I21+J21*K21+L21*M21+N21*O21+P21+Q21*R21)=0,"",
                          ((B21*C21+D21*E21+F21*G21+H21*I21+J21*K21+L21*M21+N21*O21)*IF(U21&gt;0,U21,1)+P21+IF(Q21=0,1,Q21)*R21)*(1+Overhead_Common)*IF(V21&gt;0,V21,1))</f>
        <v>16.940000000000001</v>
      </c>
      <c r="X21" s="143">
        <f t="shared" ref="X21:X28" si="16">W21</f>
        <v>16.940000000000001</v>
      </c>
      <c r="Y21" s="143">
        <f t="shared" ref="Y21:AK21" si="17">X21*(1+X$3)</f>
        <v>16.98235</v>
      </c>
      <c r="Z21" s="143">
        <f t="shared" si="17"/>
        <v>16.770070625000002</v>
      </c>
      <c r="AA21" s="143">
        <f t="shared" si="17"/>
        <v>16.978019500750001</v>
      </c>
      <c r="AB21" s="143">
        <f t="shared" si="17"/>
        <v>18.616398382572378</v>
      </c>
      <c r="AC21" s="143">
        <f t="shared" si="17"/>
        <v>19.26052576660938</v>
      </c>
      <c r="AD21" s="143">
        <f t="shared" si="17"/>
        <v>19.788264172614479</v>
      </c>
      <c r="AE21" s="143">
        <f t="shared" si="17"/>
        <v>20.203817720239382</v>
      </c>
      <c r="AF21" s="143">
        <f t="shared" si="17"/>
        <v>20.607894074644168</v>
      </c>
      <c r="AG21" s="143">
        <f t="shared" si="17"/>
        <v>20.999444062062405</v>
      </c>
      <c r="AH21" s="143">
        <f t="shared" si="17"/>
        <v>21.398433499241587</v>
      </c>
      <c r="AI21" s="143">
        <f t="shared" si="17"/>
        <v>21.805003735727176</v>
      </c>
      <c r="AJ21" s="143">
        <f t="shared" si="17"/>
        <v>22.219298806705989</v>
      </c>
      <c r="AK21" s="143">
        <f t="shared" si="17"/>
        <v>22.6414654840334</v>
      </c>
    </row>
    <row r="22" spans="1:37" x14ac:dyDescent="0.25">
      <c r="A22" s="56" t="s">
        <v>394</v>
      </c>
      <c r="B22" s="5">
        <v>10</v>
      </c>
      <c r="C22" s="11">
        <f>Parameters!$D$17</f>
        <v>0.22</v>
      </c>
      <c r="D22" s="5"/>
      <c r="E22" s="11"/>
      <c r="F22" s="5">
        <v>180</v>
      </c>
      <c r="G22" s="11">
        <f>Parameters!$D$21</f>
        <v>0.22</v>
      </c>
      <c r="H22" s="5">
        <v>50</v>
      </c>
      <c r="I22" s="11">
        <f>Parameters!$D$23</f>
        <v>0.31</v>
      </c>
      <c r="J22" s="5"/>
      <c r="K22" s="48"/>
      <c r="L22" s="4"/>
      <c r="M22" s="9"/>
      <c r="N22" s="4"/>
      <c r="O22" s="9"/>
      <c r="P22" s="9"/>
      <c r="Q22" s="4"/>
      <c r="R22" s="9"/>
      <c r="S22" s="40"/>
      <c r="T22" s="40"/>
      <c r="U22" s="40"/>
      <c r="V22" s="40"/>
      <c r="W22" s="91">
        <f t="shared" si="15"/>
        <v>63.030000000000008</v>
      </c>
      <c r="X22" s="143">
        <f t="shared" si="16"/>
        <v>63.030000000000008</v>
      </c>
      <c r="Y22" s="143">
        <f t="shared" ref="Y22:AK22" si="18">X22*(1+X$3)</f>
        <v>63.187575000000002</v>
      </c>
      <c r="Z22" s="143">
        <f t="shared" si="18"/>
        <v>62.397730312500002</v>
      </c>
      <c r="AA22" s="143">
        <f t="shared" si="18"/>
        <v>63.171462168375001</v>
      </c>
      <c r="AB22" s="143">
        <f t="shared" si="18"/>
        <v>69.267508267623185</v>
      </c>
      <c r="AC22" s="143">
        <f t="shared" si="18"/>
        <v>71.664164053682939</v>
      </c>
      <c r="AD22" s="143">
        <f t="shared" si="18"/>
        <v>73.62776214875386</v>
      </c>
      <c r="AE22" s="143">
        <f t="shared" si="18"/>
        <v>75.173945153877682</v>
      </c>
      <c r="AF22" s="143">
        <f t="shared" si="18"/>
        <v>76.677424056955232</v>
      </c>
      <c r="AG22" s="143">
        <f t="shared" si="18"/>
        <v>78.134295114037371</v>
      </c>
      <c r="AH22" s="143">
        <f t="shared" si="18"/>
        <v>79.618846721204079</v>
      </c>
      <c r="AI22" s="143">
        <f t="shared" si="18"/>
        <v>81.131604808906943</v>
      </c>
      <c r="AJ22" s="143">
        <f t="shared" si="18"/>
        <v>82.673105300276163</v>
      </c>
      <c r="AK22" s="143">
        <f t="shared" si="18"/>
        <v>84.243894300981395</v>
      </c>
    </row>
    <row r="23" spans="1:37" ht="31.5" x14ac:dyDescent="0.25">
      <c r="A23" s="56" t="s">
        <v>395</v>
      </c>
      <c r="B23" s="5">
        <v>10</v>
      </c>
      <c r="C23" s="11">
        <f>Parameters!$D$17</f>
        <v>0.22</v>
      </c>
      <c r="D23" s="5">
        <v>20</v>
      </c>
      <c r="E23" s="11">
        <f>Parameters!$D$19</f>
        <v>0.26</v>
      </c>
      <c r="F23" s="5">
        <v>120</v>
      </c>
      <c r="G23" s="11">
        <f>Parameters!$D$21</f>
        <v>0.22</v>
      </c>
      <c r="H23" s="5">
        <v>50</v>
      </c>
      <c r="I23" s="11">
        <f>Parameters!$D$23</f>
        <v>0.31</v>
      </c>
      <c r="J23" s="5">
        <v>10</v>
      </c>
      <c r="K23" s="48">
        <f>Parameters!$D$25</f>
        <v>0.31</v>
      </c>
      <c r="L23" s="4"/>
      <c r="M23" s="9"/>
      <c r="N23" s="4"/>
      <c r="O23" s="9"/>
      <c r="P23" s="9">
        <v>234</v>
      </c>
      <c r="Q23" s="188">
        <v>1780</v>
      </c>
      <c r="R23" s="48">
        <f>Parameters!$D$32</f>
        <v>0.31</v>
      </c>
      <c r="S23" s="40"/>
      <c r="T23" s="40"/>
      <c r="U23" s="40"/>
      <c r="V23" s="40"/>
      <c r="W23" s="91">
        <f t="shared" si="15"/>
        <v>922.02</v>
      </c>
      <c r="X23" s="143">
        <f t="shared" si="16"/>
        <v>922.02</v>
      </c>
      <c r="Y23" s="143">
        <f t="shared" ref="Y23:AK23" si="19">X23*(1+X$3)</f>
        <v>924.32504999999992</v>
      </c>
      <c r="Z23" s="143">
        <f t="shared" si="19"/>
        <v>912.77098687499995</v>
      </c>
      <c r="AA23" s="143">
        <f t="shared" si="19"/>
        <v>924.08934711224992</v>
      </c>
      <c r="AB23" s="143">
        <f t="shared" si="19"/>
        <v>1013.263969108582</v>
      </c>
      <c r="AC23" s="143">
        <f t="shared" si="19"/>
        <v>1048.322902439739</v>
      </c>
      <c r="AD23" s="143">
        <f t="shared" si="19"/>
        <v>1077.0469499665878</v>
      </c>
      <c r="AE23" s="143">
        <f t="shared" si="19"/>
        <v>1099.664935915886</v>
      </c>
      <c r="AF23" s="143">
        <f t="shared" si="19"/>
        <v>1121.6582346342036</v>
      </c>
      <c r="AG23" s="143">
        <f t="shared" si="19"/>
        <v>1142.9697410922533</v>
      </c>
      <c r="AH23" s="143">
        <f t="shared" si="19"/>
        <v>1164.6861661730061</v>
      </c>
      <c r="AI23" s="143">
        <f t="shared" si="19"/>
        <v>1186.8152033302931</v>
      </c>
      <c r="AJ23" s="143">
        <f t="shared" si="19"/>
        <v>1209.3646921935685</v>
      </c>
      <c r="AK23" s="143">
        <f t="shared" si="19"/>
        <v>1232.3426213452462</v>
      </c>
    </row>
    <row r="24" spans="1:37" ht="31.5" x14ac:dyDescent="0.25">
      <c r="A24" s="56" t="s">
        <v>396</v>
      </c>
      <c r="B24" s="5">
        <v>10</v>
      </c>
      <c r="C24" s="11">
        <f>Parameters!$D$17</f>
        <v>0.22</v>
      </c>
      <c r="D24" s="5">
        <v>20</v>
      </c>
      <c r="E24" s="11">
        <f>Parameters!$D$19</f>
        <v>0.26</v>
      </c>
      <c r="F24" s="5">
        <v>60</v>
      </c>
      <c r="G24" s="11">
        <f>Parameters!$D$21</f>
        <v>0.22</v>
      </c>
      <c r="H24" s="5">
        <v>50</v>
      </c>
      <c r="I24" s="11">
        <f>Parameters!$D$23</f>
        <v>0.31</v>
      </c>
      <c r="J24" s="5">
        <v>10</v>
      </c>
      <c r="K24" s="48">
        <f>Parameters!$D$25</f>
        <v>0.31</v>
      </c>
      <c r="L24" s="4"/>
      <c r="M24" s="9"/>
      <c r="N24" s="4"/>
      <c r="O24" s="9"/>
      <c r="P24" s="9">
        <v>1.92</v>
      </c>
      <c r="Q24" s="188">
        <v>1330</v>
      </c>
      <c r="R24" s="48">
        <f>Parameters!$D$32</f>
        <v>0.31</v>
      </c>
      <c r="S24" s="40"/>
      <c r="T24" s="40"/>
      <c r="U24" s="40"/>
      <c r="V24" s="40"/>
      <c r="W24" s="91">
        <f t="shared" si="15"/>
        <v>498.76200000000006</v>
      </c>
      <c r="X24" s="143">
        <f t="shared" si="16"/>
        <v>498.76200000000006</v>
      </c>
      <c r="Y24" s="143">
        <f t="shared" ref="Y24:AK24" si="20">X24*(1+X$3)</f>
        <v>500.00890500000003</v>
      </c>
      <c r="Z24" s="143">
        <f t="shared" si="20"/>
        <v>493.75879368750003</v>
      </c>
      <c r="AA24" s="143">
        <f t="shared" si="20"/>
        <v>499.88140272922499</v>
      </c>
      <c r="AB24" s="143">
        <f t="shared" si="20"/>
        <v>548.1199580925952</v>
      </c>
      <c r="AC24" s="143">
        <f t="shared" si="20"/>
        <v>567.08490864259898</v>
      </c>
      <c r="AD24" s="143">
        <f t="shared" si="20"/>
        <v>582.62303513940628</v>
      </c>
      <c r="AE24" s="143">
        <f t="shared" si="20"/>
        <v>594.85811887733371</v>
      </c>
      <c r="AF24" s="143">
        <f t="shared" si="20"/>
        <v>606.7552812548804</v>
      </c>
      <c r="AG24" s="143">
        <f t="shared" si="20"/>
        <v>618.2836315987231</v>
      </c>
      <c r="AH24" s="143">
        <f t="shared" si="20"/>
        <v>630.03102059909884</v>
      </c>
      <c r="AI24" s="143">
        <f t="shared" si="20"/>
        <v>642.00160999048171</v>
      </c>
      <c r="AJ24" s="143">
        <f t="shared" si="20"/>
        <v>654.19964058030075</v>
      </c>
      <c r="AK24" s="143">
        <f t="shared" si="20"/>
        <v>666.62943375132636</v>
      </c>
    </row>
    <row r="25" spans="1:37" x14ac:dyDescent="0.25">
      <c r="A25" s="56" t="s">
        <v>397</v>
      </c>
      <c r="B25" s="5">
        <v>10</v>
      </c>
      <c r="C25" s="11">
        <f>Parameters!$D$17</f>
        <v>0.22</v>
      </c>
      <c r="D25" s="5">
        <v>20</v>
      </c>
      <c r="E25" s="11">
        <f>Parameters!$D$19</f>
        <v>0.26</v>
      </c>
      <c r="F25" s="5">
        <v>120</v>
      </c>
      <c r="G25" s="11">
        <f>Parameters!$D$21</f>
        <v>0.22</v>
      </c>
      <c r="H25" s="5">
        <v>50</v>
      </c>
      <c r="I25" s="11">
        <f>Parameters!$D$23</f>
        <v>0.31</v>
      </c>
      <c r="J25" s="5">
        <v>10</v>
      </c>
      <c r="K25" s="48">
        <f>Parameters!$D$25</f>
        <v>0.31</v>
      </c>
      <c r="L25" s="4"/>
      <c r="M25" s="9"/>
      <c r="N25" s="4">
        <v>30</v>
      </c>
      <c r="O25" s="9">
        <f>Parameters!$D$29</f>
        <v>0.31</v>
      </c>
      <c r="P25" s="9">
        <v>216</v>
      </c>
      <c r="Q25" s="188">
        <v>1200</v>
      </c>
      <c r="R25" s="48">
        <f>Parameters!$D$32</f>
        <v>0.31</v>
      </c>
      <c r="S25" s="40"/>
      <c r="T25" s="40"/>
      <c r="U25" s="40"/>
      <c r="V25" s="40"/>
      <c r="W25" s="91">
        <f t="shared" si="15"/>
        <v>714.67000000000007</v>
      </c>
      <c r="X25" s="143">
        <f t="shared" si="16"/>
        <v>714.67000000000007</v>
      </c>
      <c r="Y25" s="143">
        <f t="shared" ref="Y25:AK25" si="21">X25*(1+X$3)</f>
        <v>716.45667500000002</v>
      </c>
      <c r="Z25" s="143">
        <f t="shared" si="21"/>
        <v>707.50096656250003</v>
      </c>
      <c r="AA25" s="143">
        <f t="shared" si="21"/>
        <v>716.273978547875</v>
      </c>
      <c r="AB25" s="143">
        <f t="shared" si="21"/>
        <v>785.39441747774492</v>
      </c>
      <c r="AC25" s="143">
        <f t="shared" si="21"/>
        <v>812.5690643224749</v>
      </c>
      <c r="AD25" s="143">
        <f t="shared" si="21"/>
        <v>834.83345668491074</v>
      </c>
      <c r="AE25" s="143">
        <f t="shared" si="21"/>
        <v>852.36495927529381</v>
      </c>
      <c r="AF25" s="143">
        <f t="shared" si="21"/>
        <v>869.41225846079965</v>
      </c>
      <c r="AG25" s="143">
        <f t="shared" si="21"/>
        <v>885.93109137155477</v>
      </c>
      <c r="AH25" s="143">
        <f t="shared" si="21"/>
        <v>902.76378210761425</v>
      </c>
      <c r="AI25" s="143">
        <f t="shared" si="21"/>
        <v>919.91629396765882</v>
      </c>
      <c r="AJ25" s="143">
        <f t="shared" si="21"/>
        <v>937.39470355304422</v>
      </c>
      <c r="AK25" s="143">
        <f t="shared" si="21"/>
        <v>955.20520292055198</v>
      </c>
    </row>
    <row r="26" spans="1:37" x14ac:dyDescent="0.25">
      <c r="A26" s="56" t="s">
        <v>398</v>
      </c>
      <c r="B26" s="5">
        <v>10</v>
      </c>
      <c r="C26" s="11">
        <f>Parameters!$D$17</f>
        <v>0.22</v>
      </c>
      <c r="D26" s="5">
        <v>20</v>
      </c>
      <c r="E26" s="11">
        <f>Parameters!$D$19</f>
        <v>0.26</v>
      </c>
      <c r="F26" s="5">
        <v>60</v>
      </c>
      <c r="G26" s="11">
        <f>Parameters!$D$21</f>
        <v>0.22</v>
      </c>
      <c r="H26" s="5"/>
      <c r="I26" s="11"/>
      <c r="J26" s="5"/>
      <c r="K26" s="48"/>
      <c r="L26" s="4"/>
      <c r="M26" s="9"/>
      <c r="N26" s="4"/>
      <c r="O26" s="9"/>
      <c r="P26" s="9"/>
      <c r="Q26" s="188">
        <v>5340</v>
      </c>
      <c r="R26" s="48">
        <f>Parameters!$D$32</f>
        <v>0.31</v>
      </c>
      <c r="S26" s="40"/>
      <c r="T26" s="40"/>
      <c r="U26" s="40"/>
      <c r="V26" s="40"/>
      <c r="W26" s="91">
        <f t="shared" si="15"/>
        <v>1843.6000000000001</v>
      </c>
      <c r="X26" s="143">
        <f t="shared" si="16"/>
        <v>1843.6000000000001</v>
      </c>
      <c r="Y26" s="143">
        <f t="shared" ref="Y26:AK26" si="22">X26*(1+X$3)</f>
        <v>1848.2090000000001</v>
      </c>
      <c r="Z26" s="143">
        <f t="shared" si="22"/>
        <v>1825.1063875000002</v>
      </c>
      <c r="AA26" s="143">
        <f t="shared" si="22"/>
        <v>1847.7377067050002</v>
      </c>
      <c r="AB26" s="143">
        <f t="shared" si="22"/>
        <v>2026.0443954020327</v>
      </c>
      <c r="AC26" s="143">
        <f t="shared" si="22"/>
        <v>2096.1455314829432</v>
      </c>
      <c r="AD26" s="143">
        <f t="shared" si="22"/>
        <v>2153.5799190455759</v>
      </c>
      <c r="AE26" s="143">
        <f t="shared" si="22"/>
        <v>2198.8050973455329</v>
      </c>
      <c r="AF26" s="143">
        <f t="shared" si="22"/>
        <v>2242.7811992924435</v>
      </c>
      <c r="AG26" s="143">
        <f t="shared" si="22"/>
        <v>2285.3940420789995</v>
      </c>
      <c r="AH26" s="143">
        <f t="shared" si="22"/>
        <v>2328.8165288785003</v>
      </c>
      <c r="AI26" s="143">
        <f t="shared" si="22"/>
        <v>2373.0640429271916</v>
      </c>
      <c r="AJ26" s="143">
        <f t="shared" si="22"/>
        <v>2418.1522597428079</v>
      </c>
      <c r="AK26" s="143">
        <f t="shared" si="22"/>
        <v>2464.0971526779213</v>
      </c>
    </row>
    <row r="27" spans="1:37" x14ac:dyDescent="0.25">
      <c r="A27" s="56" t="s">
        <v>378</v>
      </c>
      <c r="B27" s="5">
        <v>10</v>
      </c>
      <c r="C27" s="11">
        <f>Parameters!$D$17</f>
        <v>0.22</v>
      </c>
      <c r="D27" s="5">
        <v>20</v>
      </c>
      <c r="E27" s="11">
        <f>Parameters!$D$19</f>
        <v>0.26</v>
      </c>
      <c r="F27" s="5"/>
      <c r="G27" s="11"/>
      <c r="H27" s="5">
        <v>50</v>
      </c>
      <c r="I27" s="11">
        <f>Parameters!$D$23</f>
        <v>0.31</v>
      </c>
      <c r="J27" s="5">
        <v>30</v>
      </c>
      <c r="K27" s="48">
        <f>Parameters!$D$25</f>
        <v>0.31</v>
      </c>
      <c r="L27" s="4"/>
      <c r="M27" s="9"/>
      <c r="N27" s="4"/>
      <c r="O27" s="9"/>
      <c r="P27" s="9"/>
      <c r="Q27" s="189"/>
      <c r="R27" s="9"/>
      <c r="S27" s="40"/>
      <c r="T27" s="40"/>
      <c r="U27" s="40"/>
      <c r="V27" s="40"/>
      <c r="W27" s="91">
        <f t="shared" si="15"/>
        <v>35.420000000000009</v>
      </c>
      <c r="X27" s="143">
        <f t="shared" si="16"/>
        <v>35.420000000000009</v>
      </c>
      <c r="Y27" s="143">
        <f t="shared" ref="Y27:AK27" si="23">X27*(1+X$3)</f>
        <v>35.508550000000007</v>
      </c>
      <c r="Z27" s="143">
        <f t="shared" si="23"/>
        <v>35.064693125000005</v>
      </c>
      <c r="AA27" s="143">
        <f t="shared" si="23"/>
        <v>35.499495319750004</v>
      </c>
      <c r="AB27" s="143">
        <f t="shared" si="23"/>
        <v>38.925196618105879</v>
      </c>
      <c r="AC27" s="143">
        <f t="shared" si="23"/>
        <v>40.272008421092345</v>
      </c>
      <c r="AD27" s="143">
        <f t="shared" si="23"/>
        <v>41.375461451830276</v>
      </c>
      <c r="AE27" s="143">
        <f t="shared" si="23"/>
        <v>42.244346142318705</v>
      </c>
      <c r="AF27" s="143">
        <f t="shared" si="23"/>
        <v>43.089233065165082</v>
      </c>
      <c r="AG27" s="143">
        <f t="shared" si="23"/>
        <v>43.907928493403212</v>
      </c>
      <c r="AH27" s="143">
        <f t="shared" si="23"/>
        <v>44.742179134777871</v>
      </c>
      <c r="AI27" s="143">
        <f t="shared" si="23"/>
        <v>45.592280538338649</v>
      </c>
      <c r="AJ27" s="143">
        <f t="shared" si="23"/>
        <v>46.458533868567081</v>
      </c>
      <c r="AK27" s="143">
        <f t="shared" si="23"/>
        <v>47.341246012069853</v>
      </c>
    </row>
    <row r="28" spans="1:37" x14ac:dyDescent="0.25">
      <c r="A28" s="56" t="s">
        <v>379</v>
      </c>
      <c r="B28" s="5">
        <v>10</v>
      </c>
      <c r="C28" s="11">
        <f>Parameters!$D$17</f>
        <v>0.22</v>
      </c>
      <c r="D28" s="5">
        <v>20</v>
      </c>
      <c r="E28" s="11">
        <f>Parameters!$D$19</f>
        <v>0.26</v>
      </c>
      <c r="F28" s="5"/>
      <c r="G28" s="11"/>
      <c r="H28" s="5">
        <v>100</v>
      </c>
      <c r="I28" s="11">
        <f>Parameters!$D$23</f>
        <v>0.31</v>
      </c>
      <c r="J28" s="5"/>
      <c r="K28" s="48"/>
      <c r="L28" s="4">
        <v>60</v>
      </c>
      <c r="M28" s="9">
        <f>Parameters!$D$27</f>
        <v>0.31</v>
      </c>
      <c r="N28" s="4">
        <v>120</v>
      </c>
      <c r="O28" s="9">
        <f>Parameters!$D$29</f>
        <v>0.31</v>
      </c>
      <c r="P28" s="9"/>
      <c r="Q28" s="189"/>
      <c r="R28" s="9"/>
      <c r="S28" s="40"/>
      <c r="T28" s="40"/>
      <c r="U28" s="40"/>
      <c r="V28" s="40"/>
      <c r="W28" s="91">
        <f t="shared" si="15"/>
        <v>103.62</v>
      </c>
      <c r="X28" s="143">
        <f t="shared" si="16"/>
        <v>103.62</v>
      </c>
      <c r="Y28" s="143">
        <f t="shared" ref="Y28:AK28" si="24">X28*(1+X$3)</f>
        <v>103.87904999999999</v>
      </c>
      <c r="Z28" s="143">
        <f t="shared" si="24"/>
        <v>102.580561875</v>
      </c>
      <c r="AA28" s="143">
        <f t="shared" si="24"/>
        <v>103.85256084225</v>
      </c>
      <c r="AB28" s="143">
        <f t="shared" si="24"/>
        <v>113.87433296352712</v>
      </c>
      <c r="AC28" s="143">
        <f t="shared" si="24"/>
        <v>117.81438488406516</v>
      </c>
      <c r="AD28" s="143">
        <f t="shared" si="24"/>
        <v>121.04249902988856</v>
      </c>
      <c r="AE28" s="143">
        <f t="shared" si="24"/>
        <v>123.58439150951621</v>
      </c>
      <c r="AF28" s="143">
        <f t="shared" si="24"/>
        <v>126.05607933970653</v>
      </c>
      <c r="AG28" s="143">
        <f t="shared" si="24"/>
        <v>128.45114484716095</v>
      </c>
      <c r="AH28" s="143">
        <f t="shared" si="24"/>
        <v>130.89171659925699</v>
      </c>
      <c r="AI28" s="143">
        <f t="shared" si="24"/>
        <v>133.37865921464285</v>
      </c>
      <c r="AJ28" s="143">
        <f t="shared" si="24"/>
        <v>135.91285373972104</v>
      </c>
      <c r="AK28" s="143">
        <f t="shared" si="24"/>
        <v>138.49519796077573</v>
      </c>
    </row>
    <row r="29" spans="1:37" x14ac:dyDescent="0.25">
      <c r="A29" s="55" t="s">
        <v>399</v>
      </c>
      <c r="B29" s="114"/>
      <c r="C29" s="90"/>
      <c r="D29" s="114"/>
      <c r="E29" s="90"/>
      <c r="F29" s="114"/>
      <c r="G29" s="90"/>
      <c r="H29" s="114"/>
      <c r="I29" s="90"/>
      <c r="J29" s="114"/>
      <c r="K29" s="90"/>
      <c r="L29" s="114"/>
      <c r="M29" s="90"/>
      <c r="N29" s="114"/>
      <c r="O29" s="90"/>
      <c r="P29" s="90"/>
      <c r="Q29" s="190"/>
      <c r="R29" s="89"/>
      <c r="S29" s="90"/>
      <c r="T29" s="89"/>
      <c r="U29" s="89"/>
      <c r="V29" s="89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1:37" x14ac:dyDescent="0.25">
      <c r="A30" s="56" t="s">
        <v>373</v>
      </c>
      <c r="B30" s="5">
        <v>10</v>
      </c>
      <c r="C30" s="11">
        <f>Parameters!$D$17</f>
        <v>0.22</v>
      </c>
      <c r="D30" s="5"/>
      <c r="E30" s="11"/>
      <c r="F30" s="5">
        <v>60</v>
      </c>
      <c r="G30" s="11">
        <f>Parameters!$D$21</f>
        <v>0.22</v>
      </c>
      <c r="H30" s="5"/>
      <c r="I30" s="11"/>
      <c r="J30" s="5"/>
      <c r="K30" s="48"/>
      <c r="L30" s="4"/>
      <c r="M30" s="9"/>
      <c r="N30" s="4"/>
      <c r="O30" s="9"/>
      <c r="P30" s="9"/>
      <c r="Q30" s="189"/>
      <c r="R30" s="9"/>
      <c r="S30" s="40"/>
      <c r="T30" s="40"/>
      <c r="U30" s="40"/>
      <c r="V30" s="40"/>
      <c r="W30" s="91">
        <f t="shared" ref="W30:W36" si="25">IF((B30*C30+D30*E30+F30*G30+H30*I30+J30*K30+L30*M30+N30*O30+P30+Q30*R30)=0,"",
                          ((B30*C30+D30*E30+F30*G30+H30*I30+J30*K30+L30*M30+N30*O30)*IF(U30&gt;0,U30,1)+P30+IF(Q30=0,1,Q30)*R30)*(1+Overhead_Common)*IF(V30&gt;0,V30,1))</f>
        <v>16.940000000000001</v>
      </c>
      <c r="X30" s="143">
        <f t="shared" ref="X30:X36" si="26">W30</f>
        <v>16.940000000000001</v>
      </c>
      <c r="Y30" s="143">
        <f t="shared" ref="Y30:AK30" si="27">X30*(1+X$3)</f>
        <v>16.98235</v>
      </c>
      <c r="Z30" s="143">
        <f t="shared" si="27"/>
        <v>16.770070625000002</v>
      </c>
      <c r="AA30" s="143">
        <f t="shared" si="27"/>
        <v>16.978019500750001</v>
      </c>
      <c r="AB30" s="143">
        <f t="shared" si="27"/>
        <v>18.616398382572378</v>
      </c>
      <c r="AC30" s="143">
        <f t="shared" si="27"/>
        <v>19.26052576660938</v>
      </c>
      <c r="AD30" s="143">
        <f t="shared" si="27"/>
        <v>19.788264172614479</v>
      </c>
      <c r="AE30" s="143">
        <f t="shared" si="27"/>
        <v>20.203817720239382</v>
      </c>
      <c r="AF30" s="143">
        <f t="shared" si="27"/>
        <v>20.607894074644168</v>
      </c>
      <c r="AG30" s="143">
        <f t="shared" si="27"/>
        <v>20.999444062062405</v>
      </c>
      <c r="AH30" s="143">
        <f t="shared" si="27"/>
        <v>21.398433499241587</v>
      </c>
      <c r="AI30" s="143">
        <f t="shared" si="27"/>
        <v>21.805003735727176</v>
      </c>
      <c r="AJ30" s="143">
        <f t="shared" si="27"/>
        <v>22.219298806705989</v>
      </c>
      <c r="AK30" s="143">
        <f t="shared" si="27"/>
        <v>22.6414654840334</v>
      </c>
    </row>
    <row r="31" spans="1:37" x14ac:dyDescent="0.25">
      <c r="A31" s="56" t="s">
        <v>374</v>
      </c>
      <c r="B31" s="5">
        <v>10</v>
      </c>
      <c r="C31" s="11">
        <f>Parameters!$D$17</f>
        <v>0.22</v>
      </c>
      <c r="D31" s="5"/>
      <c r="E31" s="11"/>
      <c r="F31" s="5">
        <v>180</v>
      </c>
      <c r="G31" s="11">
        <f>Parameters!$D$21</f>
        <v>0.22</v>
      </c>
      <c r="H31" s="5">
        <v>50</v>
      </c>
      <c r="I31" s="11">
        <f>Parameters!$D$23</f>
        <v>0.31</v>
      </c>
      <c r="J31" s="5"/>
      <c r="K31" s="48"/>
      <c r="L31" s="4"/>
      <c r="M31" s="9"/>
      <c r="N31" s="4"/>
      <c r="O31" s="9"/>
      <c r="P31" s="9"/>
      <c r="Q31" s="189"/>
      <c r="R31" s="9"/>
      <c r="S31" s="40"/>
      <c r="T31" s="40"/>
      <c r="U31" s="40"/>
      <c r="V31" s="40"/>
      <c r="W31" s="91">
        <f t="shared" si="25"/>
        <v>63.030000000000008</v>
      </c>
      <c r="X31" s="143">
        <f t="shared" si="26"/>
        <v>63.030000000000008</v>
      </c>
      <c r="Y31" s="143">
        <f t="shared" ref="Y31:AK31" si="28">X31*(1+X$3)</f>
        <v>63.187575000000002</v>
      </c>
      <c r="Z31" s="143">
        <f t="shared" si="28"/>
        <v>62.397730312500002</v>
      </c>
      <c r="AA31" s="143">
        <f t="shared" si="28"/>
        <v>63.171462168375001</v>
      </c>
      <c r="AB31" s="143">
        <f t="shared" si="28"/>
        <v>69.267508267623185</v>
      </c>
      <c r="AC31" s="143">
        <f t="shared" si="28"/>
        <v>71.664164053682939</v>
      </c>
      <c r="AD31" s="143">
        <f t="shared" si="28"/>
        <v>73.62776214875386</v>
      </c>
      <c r="AE31" s="143">
        <f t="shared" si="28"/>
        <v>75.173945153877682</v>
      </c>
      <c r="AF31" s="143">
        <f t="shared" si="28"/>
        <v>76.677424056955232</v>
      </c>
      <c r="AG31" s="143">
        <f t="shared" si="28"/>
        <v>78.134295114037371</v>
      </c>
      <c r="AH31" s="143">
        <f t="shared" si="28"/>
        <v>79.618846721204079</v>
      </c>
      <c r="AI31" s="143">
        <f t="shared" si="28"/>
        <v>81.131604808906943</v>
      </c>
      <c r="AJ31" s="143">
        <f t="shared" si="28"/>
        <v>82.673105300276163</v>
      </c>
      <c r="AK31" s="143">
        <f t="shared" si="28"/>
        <v>84.243894300981395</v>
      </c>
    </row>
    <row r="32" spans="1:37" x14ac:dyDescent="0.25">
      <c r="A32" s="56" t="s">
        <v>375</v>
      </c>
      <c r="B32" s="5">
        <v>10</v>
      </c>
      <c r="C32" s="11">
        <f>Parameters!$D$17</f>
        <v>0.22</v>
      </c>
      <c r="D32" s="5">
        <v>20</v>
      </c>
      <c r="E32" s="11">
        <f>Parameters!$D$19</f>
        <v>0.26</v>
      </c>
      <c r="F32" s="5">
        <v>60</v>
      </c>
      <c r="G32" s="11">
        <f>Parameters!$D$21</f>
        <v>0.22</v>
      </c>
      <c r="H32" s="5"/>
      <c r="I32" s="11"/>
      <c r="J32" s="5"/>
      <c r="K32" s="48"/>
      <c r="L32" s="4"/>
      <c r="M32" s="9"/>
      <c r="N32" s="4"/>
      <c r="O32" s="9"/>
      <c r="P32" s="9">
        <v>224.02</v>
      </c>
      <c r="Q32" s="191">
        <v>850</v>
      </c>
      <c r="R32" s="48">
        <f>Parameters!$D$32</f>
        <v>0.31</v>
      </c>
      <c r="S32" s="40"/>
      <c r="T32" s="40"/>
      <c r="U32" s="40"/>
      <c r="V32" s="40"/>
      <c r="W32" s="91">
        <f t="shared" si="25"/>
        <v>558.93200000000002</v>
      </c>
      <c r="X32" s="143">
        <f t="shared" si="26"/>
        <v>558.93200000000002</v>
      </c>
      <c r="Y32" s="143">
        <f t="shared" ref="Y32:AK32" si="29">X32*(1+X$3)</f>
        <v>560.32933000000003</v>
      </c>
      <c r="Z32" s="143">
        <f t="shared" si="29"/>
        <v>553.32521337500009</v>
      </c>
      <c r="AA32" s="143">
        <f t="shared" si="29"/>
        <v>560.1864460208501</v>
      </c>
      <c r="AB32" s="143">
        <f t="shared" si="29"/>
        <v>614.24443806186218</v>
      </c>
      <c r="AC32" s="143">
        <f t="shared" si="29"/>
        <v>635.49729561880258</v>
      </c>
      <c r="AD32" s="143">
        <f t="shared" si="29"/>
        <v>652.90992151875787</v>
      </c>
      <c r="AE32" s="143">
        <f t="shared" si="29"/>
        <v>666.62102987065168</v>
      </c>
      <c r="AF32" s="143">
        <f t="shared" si="29"/>
        <v>679.95345046806472</v>
      </c>
      <c r="AG32" s="143">
        <f t="shared" si="29"/>
        <v>692.87256602695788</v>
      </c>
      <c r="AH32" s="143">
        <f t="shared" si="29"/>
        <v>706.03714478147003</v>
      </c>
      <c r="AI32" s="143">
        <f t="shared" si="29"/>
        <v>719.45185053231785</v>
      </c>
      <c r="AJ32" s="143">
        <f t="shared" si="29"/>
        <v>733.12143569243187</v>
      </c>
      <c r="AK32" s="143">
        <f t="shared" si="29"/>
        <v>747.05074297058798</v>
      </c>
    </row>
    <row r="33" spans="1:37" x14ac:dyDescent="0.25">
      <c r="A33" s="56" t="s">
        <v>376</v>
      </c>
      <c r="B33" s="5">
        <v>10</v>
      </c>
      <c r="C33" s="11">
        <f>Parameters!$D$17</f>
        <v>0.22</v>
      </c>
      <c r="D33" s="5">
        <v>20</v>
      </c>
      <c r="E33" s="11">
        <f>Parameters!$D$19</f>
        <v>0.26</v>
      </c>
      <c r="F33" s="5">
        <v>60</v>
      </c>
      <c r="G33" s="11">
        <f>Parameters!$D$21</f>
        <v>0.22</v>
      </c>
      <c r="H33" s="5">
        <v>50</v>
      </c>
      <c r="I33" s="11">
        <f>Parameters!$D$23</f>
        <v>0.31</v>
      </c>
      <c r="J33" s="5">
        <v>10</v>
      </c>
      <c r="K33" s="48">
        <f>Parameters!$D$25</f>
        <v>0.31</v>
      </c>
      <c r="L33" s="4"/>
      <c r="M33" s="9"/>
      <c r="N33" s="4"/>
      <c r="O33" s="9"/>
      <c r="P33" s="9">
        <v>3.12</v>
      </c>
      <c r="Q33" s="191">
        <v>240</v>
      </c>
      <c r="R33" s="48">
        <f>Parameters!$D$32</f>
        <v>0.31</v>
      </c>
      <c r="S33" s="40"/>
      <c r="T33" s="40"/>
      <c r="U33" s="40"/>
      <c r="V33" s="40"/>
      <c r="W33" s="91">
        <f t="shared" si="25"/>
        <v>128.392</v>
      </c>
      <c r="X33" s="143">
        <f t="shared" si="26"/>
        <v>128.392</v>
      </c>
      <c r="Y33" s="143">
        <f t="shared" ref="Y33:AK33" si="30">X33*(1+X$3)</f>
        <v>128.71297999999999</v>
      </c>
      <c r="Z33" s="143">
        <f t="shared" si="30"/>
        <v>127.10406775</v>
      </c>
      <c r="AA33" s="143">
        <f t="shared" si="30"/>
        <v>128.6801581901</v>
      </c>
      <c r="AB33" s="143">
        <f t="shared" si="30"/>
        <v>141.09779345544464</v>
      </c>
      <c r="AC33" s="143">
        <f t="shared" si="30"/>
        <v>145.97977710900304</v>
      </c>
      <c r="AD33" s="143">
        <f t="shared" si="30"/>
        <v>149.97962300178975</v>
      </c>
      <c r="AE33" s="143">
        <f t="shared" si="30"/>
        <v>153.12919508482733</v>
      </c>
      <c r="AF33" s="143">
        <f t="shared" si="30"/>
        <v>156.19177898652387</v>
      </c>
      <c r="AG33" s="143">
        <f t="shared" si="30"/>
        <v>159.1594227872678</v>
      </c>
      <c r="AH33" s="143">
        <f t="shared" si="30"/>
        <v>162.18345182022588</v>
      </c>
      <c r="AI33" s="143">
        <f t="shared" si="30"/>
        <v>165.26493740481015</v>
      </c>
      <c r="AJ33" s="143">
        <f t="shared" si="30"/>
        <v>168.40497121550152</v>
      </c>
      <c r="AK33" s="143">
        <f t="shared" si="30"/>
        <v>171.60466566859603</v>
      </c>
    </row>
    <row r="34" spans="1:37" x14ac:dyDescent="0.25">
      <c r="A34" s="56" t="s">
        <v>377</v>
      </c>
      <c r="B34" s="5">
        <v>10</v>
      </c>
      <c r="C34" s="11">
        <f>Parameters!$D$17</f>
        <v>0.22</v>
      </c>
      <c r="D34" s="5">
        <v>20</v>
      </c>
      <c r="E34" s="11">
        <f>Parameters!$D$19</f>
        <v>0.26</v>
      </c>
      <c r="F34" s="5">
        <v>60</v>
      </c>
      <c r="G34" s="11">
        <f>Parameters!$D$21</f>
        <v>0.22</v>
      </c>
      <c r="H34" s="5">
        <v>50</v>
      </c>
      <c r="I34" s="11">
        <f>Parameters!$D$23</f>
        <v>0.31</v>
      </c>
      <c r="J34" s="5">
        <v>10</v>
      </c>
      <c r="K34" s="48">
        <f>Parameters!$D$25</f>
        <v>0.31</v>
      </c>
      <c r="L34" s="4"/>
      <c r="M34" s="9"/>
      <c r="N34" s="4"/>
      <c r="O34" s="9"/>
      <c r="P34" s="9">
        <v>4.46</v>
      </c>
      <c r="Q34" s="191">
        <v>890</v>
      </c>
      <c r="R34" s="48">
        <f>Parameters!$D$32</f>
        <v>0.31</v>
      </c>
      <c r="S34" s="40"/>
      <c r="T34" s="40"/>
      <c r="U34" s="40"/>
      <c r="V34" s="40"/>
      <c r="W34" s="91">
        <f t="shared" si="25"/>
        <v>351.51600000000002</v>
      </c>
      <c r="X34" s="143">
        <f t="shared" si="26"/>
        <v>351.51600000000002</v>
      </c>
      <c r="Y34" s="143">
        <f t="shared" ref="Y34:AK34" si="31">X34*(1+X$3)</f>
        <v>352.39479</v>
      </c>
      <c r="Z34" s="143">
        <f t="shared" si="31"/>
        <v>347.98985512500002</v>
      </c>
      <c r="AA34" s="143">
        <f t="shared" si="31"/>
        <v>352.30492932855003</v>
      </c>
      <c r="AB34" s="143">
        <f t="shared" si="31"/>
        <v>386.30235500875511</v>
      </c>
      <c r="AC34" s="143">
        <f t="shared" si="31"/>
        <v>399.66841649205804</v>
      </c>
      <c r="AD34" s="143">
        <f t="shared" si="31"/>
        <v>410.61933110394045</v>
      </c>
      <c r="AE34" s="143">
        <f t="shared" si="31"/>
        <v>419.24233705712317</v>
      </c>
      <c r="AF34" s="143">
        <f t="shared" si="31"/>
        <v>427.62718379826566</v>
      </c>
      <c r="AG34" s="143">
        <f t="shared" si="31"/>
        <v>435.75210029043268</v>
      </c>
      <c r="AH34" s="143">
        <f t="shared" si="31"/>
        <v>444.03139019595085</v>
      </c>
      <c r="AI34" s="143">
        <f t="shared" si="31"/>
        <v>452.46798660967386</v>
      </c>
      <c r="AJ34" s="143">
        <f t="shared" si="31"/>
        <v>461.06487835525763</v>
      </c>
      <c r="AK34" s="143">
        <f t="shared" si="31"/>
        <v>469.82511104400749</v>
      </c>
    </row>
    <row r="35" spans="1:37" x14ac:dyDescent="0.25">
      <c r="A35" s="56" t="s">
        <v>378</v>
      </c>
      <c r="B35" s="5">
        <v>10</v>
      </c>
      <c r="C35" s="11">
        <f>Parameters!$D$17</f>
        <v>0.22</v>
      </c>
      <c r="D35" s="5">
        <v>20</v>
      </c>
      <c r="E35" s="11">
        <f>Parameters!$D$19</f>
        <v>0.26</v>
      </c>
      <c r="F35" s="5"/>
      <c r="G35" s="11"/>
      <c r="H35" s="5">
        <v>50</v>
      </c>
      <c r="I35" s="11">
        <f>Parameters!$D$23</f>
        <v>0.31</v>
      </c>
      <c r="J35" s="5">
        <v>30</v>
      </c>
      <c r="K35" s="48">
        <f>Parameters!$D$25</f>
        <v>0.31</v>
      </c>
      <c r="L35" s="4"/>
      <c r="M35" s="9"/>
      <c r="N35" s="4"/>
      <c r="O35" s="9"/>
      <c r="P35" s="9"/>
      <c r="Q35" s="189"/>
      <c r="R35" s="9"/>
      <c r="S35" s="40"/>
      <c r="T35" s="40"/>
      <c r="U35" s="40"/>
      <c r="V35" s="40"/>
      <c r="W35" s="91">
        <f t="shared" si="25"/>
        <v>35.420000000000009</v>
      </c>
      <c r="X35" s="143">
        <f t="shared" si="26"/>
        <v>35.420000000000009</v>
      </c>
      <c r="Y35" s="143">
        <f t="shared" ref="Y35:AK35" si="32">X35*(1+X$3)</f>
        <v>35.508550000000007</v>
      </c>
      <c r="Z35" s="143">
        <f t="shared" si="32"/>
        <v>35.064693125000005</v>
      </c>
      <c r="AA35" s="143">
        <f t="shared" si="32"/>
        <v>35.499495319750004</v>
      </c>
      <c r="AB35" s="143">
        <f t="shared" si="32"/>
        <v>38.925196618105879</v>
      </c>
      <c r="AC35" s="143">
        <f t="shared" si="32"/>
        <v>40.272008421092345</v>
      </c>
      <c r="AD35" s="143">
        <f t="shared" si="32"/>
        <v>41.375461451830276</v>
      </c>
      <c r="AE35" s="143">
        <f t="shared" si="32"/>
        <v>42.244346142318705</v>
      </c>
      <c r="AF35" s="143">
        <f t="shared" si="32"/>
        <v>43.089233065165082</v>
      </c>
      <c r="AG35" s="143">
        <f t="shared" si="32"/>
        <v>43.907928493403212</v>
      </c>
      <c r="AH35" s="143">
        <f t="shared" si="32"/>
        <v>44.742179134777871</v>
      </c>
      <c r="AI35" s="143">
        <f t="shared" si="32"/>
        <v>45.592280538338649</v>
      </c>
      <c r="AJ35" s="143">
        <f t="shared" si="32"/>
        <v>46.458533868567081</v>
      </c>
      <c r="AK35" s="143">
        <f t="shared" si="32"/>
        <v>47.341246012069853</v>
      </c>
    </row>
    <row r="36" spans="1:37" x14ac:dyDescent="0.25">
      <c r="A36" s="56" t="s">
        <v>379</v>
      </c>
      <c r="B36" s="5">
        <v>10</v>
      </c>
      <c r="C36" s="11">
        <f>Parameters!$D$17</f>
        <v>0.22</v>
      </c>
      <c r="D36" s="5">
        <v>20</v>
      </c>
      <c r="E36" s="11">
        <f>Parameters!$D$19</f>
        <v>0.26</v>
      </c>
      <c r="F36" s="5"/>
      <c r="G36" s="11"/>
      <c r="H36" s="5">
        <v>100</v>
      </c>
      <c r="I36" s="11">
        <f>Parameters!$D$23</f>
        <v>0.31</v>
      </c>
      <c r="J36" s="5"/>
      <c r="K36" s="48"/>
      <c r="L36" s="4">
        <v>60</v>
      </c>
      <c r="M36" s="9">
        <f>Parameters!$D$27</f>
        <v>0.31</v>
      </c>
      <c r="N36" s="4">
        <v>120</v>
      </c>
      <c r="O36" s="9">
        <f>Parameters!$D$29</f>
        <v>0.31</v>
      </c>
      <c r="P36" s="9"/>
      <c r="Q36" s="189"/>
      <c r="R36" s="9"/>
      <c r="S36" s="40"/>
      <c r="T36" s="40"/>
      <c r="U36" s="40"/>
      <c r="V36" s="40"/>
      <c r="W36" s="91">
        <f t="shared" si="25"/>
        <v>103.62</v>
      </c>
      <c r="X36" s="143">
        <f t="shared" si="26"/>
        <v>103.62</v>
      </c>
      <c r="Y36" s="143">
        <f t="shared" ref="Y36:AK36" si="33">X36*(1+X$3)</f>
        <v>103.87904999999999</v>
      </c>
      <c r="Z36" s="143">
        <f t="shared" si="33"/>
        <v>102.580561875</v>
      </c>
      <c r="AA36" s="143">
        <f t="shared" si="33"/>
        <v>103.85256084225</v>
      </c>
      <c r="AB36" s="143">
        <f t="shared" si="33"/>
        <v>113.87433296352712</v>
      </c>
      <c r="AC36" s="143">
        <f t="shared" si="33"/>
        <v>117.81438488406516</v>
      </c>
      <c r="AD36" s="143">
        <f t="shared" si="33"/>
        <v>121.04249902988856</v>
      </c>
      <c r="AE36" s="143">
        <f t="shared" si="33"/>
        <v>123.58439150951621</v>
      </c>
      <c r="AF36" s="143">
        <f t="shared" si="33"/>
        <v>126.05607933970653</v>
      </c>
      <c r="AG36" s="143">
        <f t="shared" si="33"/>
        <v>128.45114484716095</v>
      </c>
      <c r="AH36" s="143">
        <f t="shared" si="33"/>
        <v>130.89171659925699</v>
      </c>
      <c r="AI36" s="143">
        <f t="shared" si="33"/>
        <v>133.37865921464285</v>
      </c>
      <c r="AJ36" s="143">
        <f t="shared" si="33"/>
        <v>135.91285373972104</v>
      </c>
      <c r="AK36" s="143">
        <f t="shared" si="33"/>
        <v>138.49519796077573</v>
      </c>
    </row>
    <row r="37" spans="1:37" x14ac:dyDescent="0.25">
      <c r="A37" s="55" t="s">
        <v>400</v>
      </c>
      <c r="B37" s="114"/>
      <c r="C37" s="90"/>
      <c r="D37" s="114"/>
      <c r="E37" s="90"/>
      <c r="F37" s="114"/>
      <c r="G37" s="90"/>
      <c r="H37" s="114"/>
      <c r="I37" s="90"/>
      <c r="J37" s="114"/>
      <c r="K37" s="90"/>
      <c r="L37" s="114"/>
      <c r="M37" s="90"/>
      <c r="N37" s="114"/>
      <c r="O37" s="90"/>
      <c r="P37" s="90"/>
      <c r="Q37" s="89"/>
      <c r="R37" s="89"/>
      <c r="S37" s="90"/>
      <c r="T37" s="89"/>
      <c r="U37" s="89"/>
      <c r="V37" s="89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</row>
    <row r="38" spans="1:37" x14ac:dyDescent="0.25">
      <c r="A38" s="55" t="s">
        <v>401</v>
      </c>
      <c r="B38" s="114"/>
      <c r="C38" s="90"/>
      <c r="D38" s="114"/>
      <c r="E38" s="90"/>
      <c r="F38" s="114"/>
      <c r="G38" s="90"/>
      <c r="H38" s="114"/>
      <c r="I38" s="90"/>
      <c r="J38" s="114"/>
      <c r="K38" s="90"/>
      <c r="L38" s="114"/>
      <c r="M38" s="90"/>
      <c r="N38" s="114"/>
      <c r="O38" s="90"/>
      <c r="P38" s="90"/>
      <c r="Q38" s="89"/>
      <c r="R38" s="89"/>
      <c r="S38" s="90"/>
      <c r="T38" s="89"/>
      <c r="U38" s="89"/>
      <c r="V38" s="89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</row>
    <row r="39" spans="1:37" x14ac:dyDescent="0.25">
      <c r="A39" s="56" t="s">
        <v>402</v>
      </c>
      <c r="B39" s="5">
        <v>10</v>
      </c>
      <c r="C39" s="11">
        <f>Parameters!$D$17</f>
        <v>0.22</v>
      </c>
      <c r="D39" s="5"/>
      <c r="E39" s="11"/>
      <c r="F39" s="5">
        <v>60</v>
      </c>
      <c r="G39" s="11">
        <f>Parameters!$D$21</f>
        <v>0.22</v>
      </c>
      <c r="H39" s="5">
        <v>50</v>
      </c>
      <c r="I39" s="11">
        <f>Parameters!$D$23</f>
        <v>0.31</v>
      </c>
      <c r="J39" s="5">
        <v>300</v>
      </c>
      <c r="K39" s="48">
        <f>Parameters!$D$25</f>
        <v>0.31</v>
      </c>
      <c r="L39" s="4"/>
      <c r="M39" s="9"/>
      <c r="N39" s="4"/>
      <c r="O39" s="9"/>
      <c r="P39" s="9"/>
      <c r="Q39" s="4"/>
      <c r="R39" s="9"/>
      <c r="S39" s="40"/>
      <c r="T39" s="40"/>
      <c r="U39" s="40"/>
      <c r="V39" s="40"/>
      <c r="W39" s="91">
        <f t="shared" ref="W39:W42" si="34">IF((B39*C39+D39*E39+F39*G39+H39*I39+J39*K39+L39*M39+N39*O39+P39+Q39*R39)=0,"",
                          ((B39*C39+D39*E39+F39*G39+H39*I39+J39*K39+L39*M39+N39*O39)*IF(U39&gt;0,U39,1)+P39+IF(Q39=0,1,Q39)*R39)*(1+Overhead_Common)*IF(V39&gt;0,V39,1))</f>
        <v>136.29000000000002</v>
      </c>
      <c r="X39" s="143">
        <f t="shared" ref="X39:X42" si="35">W39</f>
        <v>136.29000000000002</v>
      </c>
      <c r="Y39" s="143">
        <f t="shared" ref="Y39:AK39" si="36">X39*(1+X$3)</f>
        <v>136.63072500000001</v>
      </c>
      <c r="Z39" s="143">
        <f t="shared" si="36"/>
        <v>134.92284093750001</v>
      </c>
      <c r="AA39" s="143">
        <f t="shared" si="36"/>
        <v>136.595884165125</v>
      </c>
      <c r="AB39" s="143">
        <f t="shared" si="36"/>
        <v>149.77738698705957</v>
      </c>
      <c r="AC39" s="143">
        <f t="shared" si="36"/>
        <v>154.95968457681184</v>
      </c>
      <c r="AD39" s="143">
        <f t="shared" si="36"/>
        <v>159.2055799342165</v>
      </c>
      <c r="AE39" s="143">
        <f t="shared" si="36"/>
        <v>162.54889711283502</v>
      </c>
      <c r="AF39" s="143">
        <f t="shared" si="36"/>
        <v>165.79987505509172</v>
      </c>
      <c r="AG39" s="143">
        <f t="shared" si="36"/>
        <v>168.95007268113844</v>
      </c>
      <c r="AH39" s="143">
        <f t="shared" si="36"/>
        <v>172.16012406208006</v>
      </c>
      <c r="AI39" s="143">
        <f t="shared" si="36"/>
        <v>175.43116641925957</v>
      </c>
      <c r="AJ39" s="143">
        <f t="shared" si="36"/>
        <v>178.76435858122548</v>
      </c>
      <c r="AK39" s="143">
        <f t="shared" si="36"/>
        <v>182.16088139426876</v>
      </c>
    </row>
    <row r="40" spans="1:37" x14ac:dyDescent="0.25">
      <c r="A40" s="56" t="s">
        <v>403</v>
      </c>
      <c r="B40" s="5">
        <v>10</v>
      </c>
      <c r="C40" s="11">
        <f>Parameters!$D$17</f>
        <v>0.22</v>
      </c>
      <c r="D40" s="5">
        <v>20</v>
      </c>
      <c r="E40" s="11">
        <f>Parameters!$D$19</f>
        <v>0.26</v>
      </c>
      <c r="F40" s="5">
        <v>60</v>
      </c>
      <c r="G40" s="11">
        <f>Parameters!$D$21</f>
        <v>0.22</v>
      </c>
      <c r="H40" s="5"/>
      <c r="I40" s="11"/>
      <c r="J40" s="5"/>
      <c r="K40" s="48"/>
      <c r="L40" s="4"/>
      <c r="M40" s="9"/>
      <c r="N40" s="4"/>
      <c r="O40" s="9"/>
      <c r="P40" s="9"/>
      <c r="Q40" s="191">
        <v>350</v>
      </c>
      <c r="R40" s="48">
        <f>Parameters!$D$32</f>
        <v>0.31</v>
      </c>
      <c r="S40" s="40"/>
      <c r="T40" s="40"/>
      <c r="U40" s="40"/>
      <c r="V40" s="40"/>
      <c r="W40" s="91">
        <f t="shared" si="34"/>
        <v>142.01000000000002</v>
      </c>
      <c r="X40" s="143">
        <f t="shared" si="35"/>
        <v>142.01000000000002</v>
      </c>
      <c r="Y40" s="143">
        <f t="shared" ref="Y40:AK40" si="37">X40*(1+X$3)</f>
        <v>142.365025</v>
      </c>
      <c r="Z40" s="143">
        <f t="shared" si="37"/>
        <v>140.58546218750001</v>
      </c>
      <c r="AA40" s="143">
        <f t="shared" si="37"/>
        <v>142.32872191862501</v>
      </c>
      <c r="AB40" s="143">
        <f t="shared" si="37"/>
        <v>156.06344358377231</v>
      </c>
      <c r="AC40" s="143">
        <f t="shared" si="37"/>
        <v>161.46323873177082</v>
      </c>
      <c r="AD40" s="143">
        <f t="shared" si="37"/>
        <v>165.88733147302136</v>
      </c>
      <c r="AE40" s="143">
        <f t="shared" si="37"/>
        <v>169.37096543395481</v>
      </c>
      <c r="AF40" s="143">
        <f t="shared" si="37"/>
        <v>172.75838474263389</v>
      </c>
      <c r="AG40" s="143">
        <f t="shared" si="37"/>
        <v>176.04079405274393</v>
      </c>
      <c r="AH40" s="143">
        <f t="shared" si="37"/>
        <v>179.38556913974605</v>
      </c>
      <c r="AI40" s="143">
        <f t="shared" si="37"/>
        <v>182.79389495340121</v>
      </c>
      <c r="AJ40" s="143">
        <f t="shared" si="37"/>
        <v>186.26697895751582</v>
      </c>
      <c r="AK40" s="143">
        <f t="shared" si="37"/>
        <v>189.8060515577086</v>
      </c>
    </row>
    <row r="41" spans="1:37" x14ac:dyDescent="0.25">
      <c r="A41" s="56" t="s">
        <v>404</v>
      </c>
      <c r="B41" s="5">
        <v>10</v>
      </c>
      <c r="C41" s="11">
        <f>Parameters!$D$17</f>
        <v>0.22</v>
      </c>
      <c r="D41" s="5">
        <v>20</v>
      </c>
      <c r="E41" s="11">
        <f>Parameters!$D$19</f>
        <v>0.26</v>
      </c>
      <c r="F41" s="5"/>
      <c r="G41" s="11"/>
      <c r="H41" s="5">
        <v>50</v>
      </c>
      <c r="I41" s="11">
        <f>Parameters!$D$23</f>
        <v>0.31</v>
      </c>
      <c r="J41" s="5">
        <v>30</v>
      </c>
      <c r="K41" s="48">
        <f>Parameters!$D$25</f>
        <v>0.31</v>
      </c>
      <c r="L41" s="4"/>
      <c r="M41" s="9"/>
      <c r="N41" s="4"/>
      <c r="O41" s="9"/>
      <c r="P41" s="9"/>
      <c r="Q41" s="189"/>
      <c r="R41" s="9"/>
      <c r="S41" s="40"/>
      <c r="T41" s="40"/>
      <c r="U41" s="40"/>
      <c r="V41" s="40"/>
      <c r="W41" s="91">
        <f t="shared" si="34"/>
        <v>35.420000000000009</v>
      </c>
      <c r="X41" s="143">
        <f t="shared" si="35"/>
        <v>35.420000000000009</v>
      </c>
      <c r="Y41" s="143">
        <f t="shared" ref="Y41:AK41" si="38">X41*(1+X$3)</f>
        <v>35.508550000000007</v>
      </c>
      <c r="Z41" s="143">
        <f t="shared" si="38"/>
        <v>35.064693125000005</v>
      </c>
      <c r="AA41" s="143">
        <f t="shared" si="38"/>
        <v>35.499495319750004</v>
      </c>
      <c r="AB41" s="143">
        <f t="shared" si="38"/>
        <v>38.925196618105879</v>
      </c>
      <c r="AC41" s="143">
        <f t="shared" si="38"/>
        <v>40.272008421092345</v>
      </c>
      <c r="AD41" s="143">
        <f t="shared" si="38"/>
        <v>41.375461451830276</v>
      </c>
      <c r="AE41" s="143">
        <f t="shared" si="38"/>
        <v>42.244346142318705</v>
      </c>
      <c r="AF41" s="143">
        <f t="shared" si="38"/>
        <v>43.089233065165082</v>
      </c>
      <c r="AG41" s="143">
        <f t="shared" si="38"/>
        <v>43.907928493403212</v>
      </c>
      <c r="AH41" s="143">
        <f t="shared" si="38"/>
        <v>44.742179134777871</v>
      </c>
      <c r="AI41" s="143">
        <f t="shared" si="38"/>
        <v>45.592280538338649</v>
      </c>
      <c r="AJ41" s="143">
        <f t="shared" si="38"/>
        <v>46.458533868567081</v>
      </c>
      <c r="AK41" s="143">
        <f t="shared" si="38"/>
        <v>47.341246012069853</v>
      </c>
    </row>
    <row r="42" spans="1:37" x14ac:dyDescent="0.25">
      <c r="A42" s="56" t="s">
        <v>405</v>
      </c>
      <c r="B42" s="5">
        <v>10</v>
      </c>
      <c r="C42" s="11">
        <f>Parameters!$D$17</f>
        <v>0.22</v>
      </c>
      <c r="D42" s="5">
        <v>20</v>
      </c>
      <c r="E42" s="11">
        <f>Parameters!$D$19</f>
        <v>0.26</v>
      </c>
      <c r="F42" s="5"/>
      <c r="G42" s="11"/>
      <c r="H42" s="5">
        <v>100</v>
      </c>
      <c r="I42" s="11">
        <f>Parameters!$D$23</f>
        <v>0.31</v>
      </c>
      <c r="J42" s="5"/>
      <c r="K42" s="48"/>
      <c r="L42" s="4">
        <v>60</v>
      </c>
      <c r="M42" s="9">
        <f>Parameters!$D$27</f>
        <v>0.31</v>
      </c>
      <c r="N42" s="4">
        <v>120</v>
      </c>
      <c r="O42" s="9">
        <f>Parameters!$D$29</f>
        <v>0.31</v>
      </c>
      <c r="P42" s="9"/>
      <c r="Q42" s="4"/>
      <c r="R42" s="9"/>
      <c r="S42" s="40"/>
      <c r="T42" s="40"/>
      <c r="U42" s="40"/>
      <c r="V42" s="40"/>
      <c r="W42" s="91">
        <f t="shared" si="34"/>
        <v>103.62</v>
      </c>
      <c r="X42" s="143">
        <f t="shared" si="35"/>
        <v>103.62</v>
      </c>
      <c r="Y42" s="143">
        <f t="shared" ref="Y42:AK42" si="39">X42*(1+X$3)</f>
        <v>103.87904999999999</v>
      </c>
      <c r="Z42" s="143">
        <f t="shared" si="39"/>
        <v>102.580561875</v>
      </c>
      <c r="AA42" s="143">
        <f t="shared" si="39"/>
        <v>103.85256084225</v>
      </c>
      <c r="AB42" s="143">
        <f t="shared" si="39"/>
        <v>113.87433296352712</v>
      </c>
      <c r="AC42" s="143">
        <f t="shared" si="39"/>
        <v>117.81438488406516</v>
      </c>
      <c r="AD42" s="143">
        <f t="shared" si="39"/>
        <v>121.04249902988856</v>
      </c>
      <c r="AE42" s="143">
        <f t="shared" si="39"/>
        <v>123.58439150951621</v>
      </c>
      <c r="AF42" s="143">
        <f t="shared" si="39"/>
        <v>126.05607933970653</v>
      </c>
      <c r="AG42" s="143">
        <f t="shared" si="39"/>
        <v>128.45114484716095</v>
      </c>
      <c r="AH42" s="143">
        <f t="shared" si="39"/>
        <v>130.89171659925699</v>
      </c>
      <c r="AI42" s="143">
        <f t="shared" si="39"/>
        <v>133.37865921464285</v>
      </c>
      <c r="AJ42" s="143">
        <f t="shared" si="39"/>
        <v>135.91285373972104</v>
      </c>
      <c r="AK42" s="143">
        <f t="shared" si="39"/>
        <v>138.49519796077573</v>
      </c>
    </row>
    <row r="43" spans="1:37" x14ac:dyDescent="0.25">
      <c r="A43" s="55" t="s">
        <v>407</v>
      </c>
      <c r="B43" s="114"/>
      <c r="C43" s="90"/>
      <c r="D43" s="114"/>
      <c r="E43" s="90"/>
      <c r="F43" s="114"/>
      <c r="G43" s="90"/>
      <c r="H43" s="114"/>
      <c r="I43" s="90"/>
      <c r="J43" s="114"/>
      <c r="K43" s="90"/>
      <c r="L43" s="114"/>
      <c r="M43" s="90"/>
      <c r="N43" s="114"/>
      <c r="O43" s="90"/>
      <c r="P43" s="90"/>
      <c r="Q43" s="89"/>
      <c r="R43" s="89"/>
      <c r="S43" s="90"/>
      <c r="T43" s="89"/>
      <c r="U43" s="89"/>
      <c r="V43" s="89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</row>
    <row r="44" spans="1:37" x14ac:dyDescent="0.25">
      <c r="A44" s="56" t="s">
        <v>406</v>
      </c>
      <c r="B44" s="5">
        <v>10</v>
      </c>
      <c r="C44" s="11">
        <f>Parameters!$D$17</f>
        <v>0.22</v>
      </c>
      <c r="D44" s="5">
        <v>20</v>
      </c>
      <c r="E44" s="11">
        <f>Parameters!$D$19</f>
        <v>0.26</v>
      </c>
      <c r="F44" s="5"/>
      <c r="G44" s="11"/>
      <c r="H44" s="5">
        <v>50</v>
      </c>
      <c r="I44" s="11">
        <f>Parameters!$D$23</f>
        <v>0.31</v>
      </c>
      <c r="J44" s="5">
        <v>60</v>
      </c>
      <c r="K44" s="48">
        <f>Parameters!$D$25</f>
        <v>0.31</v>
      </c>
      <c r="L44" s="4"/>
      <c r="M44" s="9"/>
      <c r="N44" s="4">
        <v>20</v>
      </c>
      <c r="O44" s="9">
        <f>Parameters!$D$29</f>
        <v>0.31</v>
      </c>
      <c r="P44" s="9"/>
      <c r="Q44" s="4"/>
      <c r="R44" s="9"/>
      <c r="S44" s="40"/>
      <c r="T44" s="40"/>
      <c r="U44" s="40"/>
      <c r="V44" s="40"/>
      <c r="W44" s="91">
        <f t="shared" ref="W44" si="40">IF((B44*C44+D44*E44+F44*G44+H44*I44+J44*K44+L44*M44+N44*O44+P44+Q44*R44)=0,"",
                          ((B44*C44+D44*E44+F44*G44+H44*I44+J44*K44+L44*M44+N44*O44)*IF(U44&gt;0,U44,1)+P44+IF(Q44=0,1,Q44)*R44)*(1+Overhead_Common)*IF(V44&gt;0,V44,1))</f>
        <v>52.470000000000006</v>
      </c>
      <c r="X44" s="143">
        <f t="shared" ref="X44" si="41">W44</f>
        <v>52.470000000000006</v>
      </c>
      <c r="Y44" s="143">
        <f>X44*(1+X$3)</f>
        <v>52.601175000000005</v>
      </c>
      <c r="Z44" s="143">
        <f t="shared" ref="Z44:AK44" si="42">Y44*(1+Y$3)</f>
        <v>51.943660312500008</v>
      </c>
      <c r="AA44" s="143">
        <f t="shared" si="42"/>
        <v>52.587761700375005</v>
      </c>
      <c r="AB44" s="143">
        <f t="shared" si="42"/>
        <v>57.662480704461196</v>
      </c>
      <c r="AC44" s="143">
        <f t="shared" si="42"/>
        <v>59.657602536835547</v>
      </c>
      <c r="AD44" s="143">
        <f t="shared" si="42"/>
        <v>61.292220846344847</v>
      </c>
      <c r="AE44" s="143">
        <f t="shared" si="42"/>
        <v>62.579357484118084</v>
      </c>
      <c r="AF44" s="143">
        <f t="shared" si="42"/>
        <v>63.830944633800449</v>
      </c>
      <c r="AG44" s="143">
        <f t="shared" si="42"/>
        <v>65.043732581842647</v>
      </c>
      <c r="AH44" s="143">
        <f t="shared" si="42"/>
        <v>66.279563500897652</v>
      </c>
      <c r="AI44" s="143">
        <f t="shared" si="42"/>
        <v>67.538875207414705</v>
      </c>
      <c r="AJ44" s="143">
        <f t="shared" si="42"/>
        <v>68.822113836355584</v>
      </c>
      <c r="AK44" s="143">
        <f t="shared" si="42"/>
        <v>70.129733999246326</v>
      </c>
    </row>
    <row r="45" spans="1:37" x14ac:dyDescent="0.25">
      <c r="A45" s="55" t="s">
        <v>408</v>
      </c>
      <c r="B45" s="114"/>
      <c r="C45" s="90"/>
      <c r="D45" s="114"/>
      <c r="E45" s="90"/>
      <c r="F45" s="114"/>
      <c r="G45" s="90"/>
      <c r="H45" s="114"/>
      <c r="I45" s="90"/>
      <c r="J45" s="114"/>
      <c r="K45" s="90"/>
      <c r="L45" s="114"/>
      <c r="M45" s="90"/>
      <c r="N45" s="114"/>
      <c r="O45" s="90"/>
      <c r="P45" s="90"/>
      <c r="Q45" s="89"/>
      <c r="R45" s="89"/>
      <c r="S45" s="90"/>
      <c r="T45" s="89"/>
      <c r="U45" s="89"/>
      <c r="V45" s="89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</row>
    <row r="46" spans="1:37" x14ac:dyDescent="0.25">
      <c r="A46" s="55" t="s">
        <v>410</v>
      </c>
      <c r="B46" s="114"/>
      <c r="C46" s="90"/>
      <c r="D46" s="114"/>
      <c r="E46" s="90"/>
      <c r="F46" s="114"/>
      <c r="G46" s="90"/>
      <c r="H46" s="114"/>
      <c r="I46" s="90"/>
      <c r="J46" s="114"/>
      <c r="K46" s="90"/>
      <c r="L46" s="114"/>
      <c r="M46" s="90"/>
      <c r="N46" s="114"/>
      <c r="O46" s="90"/>
      <c r="P46" s="90"/>
      <c r="Q46" s="89"/>
      <c r="R46" s="89"/>
      <c r="S46" s="90"/>
      <c r="T46" s="89"/>
      <c r="U46" s="89"/>
      <c r="V46" s="89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</row>
    <row r="47" spans="1:37" x14ac:dyDescent="0.25">
      <c r="A47" s="56" t="s">
        <v>409</v>
      </c>
      <c r="B47" s="5">
        <v>10</v>
      </c>
      <c r="C47" s="11">
        <f>Parameters!$D$17</f>
        <v>0.22</v>
      </c>
      <c r="D47" s="5">
        <v>20</v>
      </c>
      <c r="E47" s="11">
        <f>Parameters!$D$19</f>
        <v>0.26</v>
      </c>
      <c r="F47" s="5"/>
      <c r="G47" s="11"/>
      <c r="H47" s="5">
        <v>50</v>
      </c>
      <c r="I47" s="11">
        <f>Parameters!$D$23</f>
        <v>0.31</v>
      </c>
      <c r="J47" s="5">
        <v>430</v>
      </c>
      <c r="K47" s="48">
        <f>Parameters!$D$25</f>
        <v>0.31</v>
      </c>
      <c r="L47" s="4"/>
      <c r="M47" s="9"/>
      <c r="N47" s="4"/>
      <c r="O47" s="9"/>
      <c r="P47" s="9"/>
      <c r="Q47" s="4"/>
      <c r="R47" s="9"/>
      <c r="S47" s="40"/>
      <c r="T47" s="40"/>
      <c r="U47" s="40"/>
      <c r="V47" s="40"/>
      <c r="W47" s="91">
        <f t="shared" ref="W47" si="43">IF((B47*C47+D47*E47+F47*G47+H47*I47+J47*K47+L47*M47+N47*O47+P47+Q47*R47)=0,"",
                          ((B47*C47+D47*E47+F47*G47+H47*I47+J47*K47+L47*M47+N47*O47)*IF(U47&gt;0,U47,1)+P47+IF(Q47=0,1,Q47)*R47)*(1+Overhead_Common)*IF(V47&gt;0,V47,1))</f>
        <v>171.82000000000002</v>
      </c>
      <c r="X47" s="143">
        <f t="shared" ref="X47" si="44">W47</f>
        <v>171.82000000000002</v>
      </c>
      <c r="Y47" s="143">
        <f>X47*(1+X$3)</f>
        <v>172.24955</v>
      </c>
      <c r="Z47" s="143">
        <f t="shared" ref="Z47:AK47" si="45">Y47*(1+Y$3)</f>
        <v>170.09643062500001</v>
      </c>
      <c r="AA47" s="143">
        <f t="shared" si="45"/>
        <v>172.20562636475</v>
      </c>
      <c r="AB47" s="143">
        <f t="shared" si="45"/>
        <v>188.82346930894838</v>
      </c>
      <c r="AC47" s="143">
        <f t="shared" si="45"/>
        <v>195.35676134703797</v>
      </c>
      <c r="AD47" s="143">
        <f t="shared" si="45"/>
        <v>200.70953660794683</v>
      </c>
      <c r="AE47" s="143">
        <f t="shared" si="45"/>
        <v>204.92443687671368</v>
      </c>
      <c r="AF47" s="143">
        <f t="shared" si="45"/>
        <v>209.02292561424795</v>
      </c>
      <c r="AG47" s="143">
        <f t="shared" si="45"/>
        <v>212.99436120091863</v>
      </c>
      <c r="AH47" s="143">
        <f t="shared" si="45"/>
        <v>217.04125406373606</v>
      </c>
      <c r="AI47" s="143">
        <f t="shared" si="45"/>
        <v>221.16503789094702</v>
      </c>
      <c r="AJ47" s="143">
        <f t="shared" si="45"/>
        <v>225.367173610875</v>
      </c>
      <c r="AK47" s="143">
        <f t="shared" si="45"/>
        <v>229.64914990948159</v>
      </c>
    </row>
  </sheetData>
  <autoFilter ref="A2:W9" xr:uid="{00000000-0009-0000-0000-000001000000}"/>
  <mergeCells count="12">
    <mergeCell ref="X1:AK1"/>
    <mergeCell ref="B1:C1"/>
    <mergeCell ref="D1:E1"/>
    <mergeCell ref="F1:G1"/>
    <mergeCell ref="H1:I1"/>
    <mergeCell ref="J1:K1"/>
    <mergeCell ref="L1:M1"/>
    <mergeCell ref="N1:O1"/>
    <mergeCell ref="Q1:R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CB1E6-EEF9-43E2-A509-102ECFCE6E42}">
  <dimension ref="A1:AL25"/>
  <sheetViews>
    <sheetView zoomScale="55" zoomScaleNormal="55" workbookViewId="0">
      <selection activeCell="A8" sqref="A8"/>
    </sheetView>
  </sheetViews>
  <sheetFormatPr defaultRowHeight="15" x14ac:dyDescent="0.25"/>
  <cols>
    <col min="1" max="1" width="56.85546875" bestFit="1" customWidth="1"/>
    <col min="3" max="3" width="8.42578125" customWidth="1"/>
    <col min="4" max="4" width="9.85546875" customWidth="1"/>
    <col min="16" max="16" width="20.28515625" customWidth="1"/>
    <col min="19" max="19" width="10.140625" customWidth="1"/>
  </cols>
  <sheetData>
    <row r="1" spans="1:38" ht="51" customHeight="1" x14ac:dyDescent="0.25">
      <c r="A1" s="54" t="s">
        <v>163</v>
      </c>
      <c r="B1" s="173" t="s">
        <v>7</v>
      </c>
      <c r="C1" s="171"/>
      <c r="D1" s="171" t="s">
        <v>4</v>
      </c>
      <c r="E1" s="171"/>
      <c r="F1" s="171" t="s">
        <v>203</v>
      </c>
      <c r="G1" s="171"/>
      <c r="H1" s="171" t="s">
        <v>1</v>
      </c>
      <c r="I1" s="171"/>
      <c r="J1" s="171" t="s">
        <v>0</v>
      </c>
      <c r="K1" s="171"/>
      <c r="L1" s="171" t="s">
        <v>3</v>
      </c>
      <c r="M1" s="171"/>
      <c r="N1" s="171" t="s">
        <v>2</v>
      </c>
      <c r="O1" s="171"/>
      <c r="P1" s="16" t="s">
        <v>71</v>
      </c>
      <c r="Q1" s="172" t="s">
        <v>8</v>
      </c>
      <c r="R1" s="172"/>
      <c r="S1" s="32" t="s">
        <v>74</v>
      </c>
      <c r="T1" s="175" t="s">
        <v>349</v>
      </c>
      <c r="U1" s="176" t="s">
        <v>348</v>
      </c>
      <c r="V1" s="176" t="s">
        <v>347</v>
      </c>
      <c r="W1" s="143"/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</row>
    <row r="2" spans="1:38" ht="73.5" customHeight="1" x14ac:dyDescent="0.25">
      <c r="A2" s="54" t="s">
        <v>6</v>
      </c>
      <c r="B2" s="151" t="s">
        <v>72</v>
      </c>
      <c r="C2" s="47" t="s">
        <v>73</v>
      </c>
      <c r="D2" s="151" t="s">
        <v>72</v>
      </c>
      <c r="E2" s="47" t="s">
        <v>73</v>
      </c>
      <c r="F2" s="151" t="s">
        <v>72</v>
      </c>
      <c r="G2" s="47" t="s">
        <v>73</v>
      </c>
      <c r="H2" s="151" t="s">
        <v>72</v>
      </c>
      <c r="I2" s="47" t="s">
        <v>73</v>
      </c>
      <c r="J2" s="151" t="s">
        <v>72</v>
      </c>
      <c r="K2" s="47" t="s">
        <v>73</v>
      </c>
      <c r="L2" s="151" t="s">
        <v>72</v>
      </c>
      <c r="M2" s="47" t="s">
        <v>73</v>
      </c>
      <c r="N2" s="151" t="s">
        <v>72</v>
      </c>
      <c r="O2" s="47" t="s">
        <v>73</v>
      </c>
      <c r="P2" s="47" t="s">
        <v>5</v>
      </c>
      <c r="Q2" s="151" t="s">
        <v>72</v>
      </c>
      <c r="R2" s="47" t="s">
        <v>73</v>
      </c>
      <c r="S2" s="39" t="s">
        <v>75</v>
      </c>
      <c r="T2" s="175"/>
      <c r="U2" s="176"/>
      <c r="V2" s="176"/>
      <c r="W2" s="23" t="s">
        <v>171</v>
      </c>
      <c r="X2" s="22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8" x14ac:dyDescent="0.25">
      <c r="A3" s="125" t="s">
        <v>412</v>
      </c>
      <c r="B3" s="114"/>
      <c r="C3" s="90"/>
      <c r="D3" s="114"/>
      <c r="E3" s="90"/>
      <c r="F3" s="114"/>
      <c r="G3" s="90"/>
      <c r="H3" s="114"/>
      <c r="I3" s="90"/>
      <c r="J3" s="114"/>
      <c r="K3" s="90"/>
      <c r="L3" s="114"/>
      <c r="M3" s="90"/>
      <c r="N3" s="114"/>
      <c r="O3" s="90"/>
      <c r="P3" s="90"/>
      <c r="Q3" s="89"/>
      <c r="R3" s="89"/>
      <c r="S3" s="90"/>
      <c r="T3" s="89"/>
      <c r="U3" s="89"/>
      <c r="V3" s="89"/>
      <c r="W3" s="88"/>
      <c r="X3" s="42">
        <f>'Αγορά 3α_Summary'!X3</f>
        <v>2.5000000000000001E-3</v>
      </c>
      <c r="Y3" s="42">
        <f>'Αγορά 3α_Summary'!Y3</f>
        <v>-1.2500000000000001E-2</v>
      </c>
      <c r="Z3" s="42">
        <f>'Αγορά 3α_Summary'!Z3</f>
        <v>1.24E-2</v>
      </c>
      <c r="AA3" s="42">
        <f>'Αγορά 3α_Summary'!AA3</f>
        <v>9.6500000000000002E-2</v>
      </c>
      <c r="AB3" s="42">
        <f>'Αγορά 3α_Summary'!AB3</f>
        <v>3.4599999999999999E-2</v>
      </c>
      <c r="AC3" s="42">
        <f>'Αγορά 3α_Summary'!AC3</f>
        <v>2.7400000000000001E-2</v>
      </c>
      <c r="AD3" s="42">
        <f>'Αγορά 3α_Summary'!AD3</f>
        <v>2.1000000000000001E-2</v>
      </c>
      <c r="AE3" s="42">
        <f>'Αγορά 3α_Summary'!AE3</f>
        <v>0.02</v>
      </c>
      <c r="AF3" s="42">
        <f>'Αγορά 3α_Summary'!AF3</f>
        <v>1.9E-2</v>
      </c>
      <c r="AG3" s="42">
        <f>'Αγορά 3α_Summary'!AG3</f>
        <v>1.9E-2</v>
      </c>
      <c r="AH3" s="42">
        <f>'Αγορά 3α_Summary'!AH3</f>
        <v>1.9E-2</v>
      </c>
      <c r="AI3" s="42">
        <f>'Αγορά 3α_Summary'!AI3</f>
        <v>1.9E-2</v>
      </c>
      <c r="AJ3" s="42">
        <f>'Αγορά 3α_Summary'!AJ3</f>
        <v>1.9E-2</v>
      </c>
      <c r="AK3" s="42">
        <f>'Αγορά 3α_Summary'!AK3</f>
        <v>1.9E-2</v>
      </c>
    </row>
    <row r="4" spans="1:38" ht="15.75" x14ac:dyDescent="0.25">
      <c r="A4" s="56" t="s">
        <v>76</v>
      </c>
      <c r="B4" s="26">
        <v>3.902759782215524</v>
      </c>
      <c r="C4" s="11">
        <f>Parameters!$D$17</f>
        <v>0.22</v>
      </c>
      <c r="D4" s="26"/>
      <c r="E4" s="11"/>
      <c r="F4" s="26"/>
      <c r="G4" s="11"/>
      <c r="H4" s="26"/>
      <c r="I4" s="11"/>
      <c r="J4" s="26">
        <v>3.7337367095026019</v>
      </c>
      <c r="K4" s="48">
        <f>Parameters!$D$25</f>
        <v>0.31</v>
      </c>
      <c r="L4" s="26"/>
      <c r="M4" s="9"/>
      <c r="N4" s="26">
        <v>3.4823027980735741</v>
      </c>
      <c r="O4" s="9">
        <f>Parameters!$D$29</f>
        <v>0.31</v>
      </c>
      <c r="P4" s="9"/>
      <c r="Q4" s="4"/>
      <c r="R4" s="9"/>
      <c r="S4" s="40">
        <v>0.5</v>
      </c>
      <c r="T4" s="40"/>
      <c r="U4" s="40"/>
      <c r="V4" s="40"/>
      <c r="W4" s="91">
        <f t="shared" ref="W4:W6" si="0">IF((B4*C4+D4*E4+F4*G4+H4*I4+J4*K4+L4*M4+N4*O4+P4+Q4*R4)=0,"",
                          ((B4*C4+D4*E4+F4*G4+H4*I4+J4*K4+L4*M4+N4*O4)*IF(U4&gt;0,U4,1)+P4+IF(Q4=0,1,Q4)*R4)*(1+Overhead_Common)*IF(V4&gt;0,V4,1))</f>
        <v>3.4051373393796331</v>
      </c>
      <c r="X4" s="143">
        <f t="shared" ref="X4:X6" si="1">W4</f>
        <v>3.4051373393796331</v>
      </c>
      <c r="Y4" s="143">
        <f>X4*(1+X$3)</f>
        <v>3.4136501827280821</v>
      </c>
      <c r="Z4" s="143">
        <f t="shared" ref="Z4:AK4" si="2">Y4*(1+Y$3)</f>
        <v>3.3709795554439812</v>
      </c>
      <c r="AA4" s="143">
        <f t="shared" si="2"/>
        <v>3.4127797019314863</v>
      </c>
      <c r="AB4" s="143">
        <f t="shared" si="2"/>
        <v>3.742112943167875</v>
      </c>
      <c r="AC4" s="143">
        <f t="shared" si="2"/>
        <v>3.8715900510014833</v>
      </c>
      <c r="AD4" s="143">
        <f t="shared" si="2"/>
        <v>3.9776716183989245</v>
      </c>
      <c r="AE4" s="143">
        <f t="shared" si="2"/>
        <v>4.0612027223853016</v>
      </c>
      <c r="AF4" s="143">
        <f t="shared" si="2"/>
        <v>4.1424267768330081</v>
      </c>
      <c r="AG4" s="143">
        <f t="shared" si="2"/>
        <v>4.2211328855928345</v>
      </c>
      <c r="AH4" s="143">
        <f t="shared" si="2"/>
        <v>4.3013344104190976</v>
      </c>
      <c r="AI4" s="143">
        <f t="shared" si="2"/>
        <v>4.3830597642170597</v>
      </c>
      <c r="AJ4" s="143">
        <f t="shared" si="2"/>
        <v>4.4663378997371836</v>
      </c>
      <c r="AK4" s="143">
        <f t="shared" si="2"/>
        <v>4.5511983198321895</v>
      </c>
    </row>
    <row r="5" spans="1:38" ht="31.5" x14ac:dyDescent="0.25">
      <c r="A5" s="56" t="s">
        <v>20</v>
      </c>
      <c r="B5" s="26">
        <v>3.902759782215524</v>
      </c>
      <c r="C5" s="11">
        <f>Parameters!$D$17</f>
        <v>0.22</v>
      </c>
      <c r="D5" s="26">
        <v>6.9646055961471482</v>
      </c>
      <c r="E5" s="11">
        <f>Parameters!$D$19</f>
        <v>0.26</v>
      </c>
      <c r="F5" s="26"/>
      <c r="G5" s="11"/>
      <c r="H5" s="26">
        <v>36.662912394210089</v>
      </c>
      <c r="I5" s="11">
        <f>Parameters!$D$23</f>
        <v>0.31</v>
      </c>
      <c r="J5" s="26">
        <v>1.8705505632961241</v>
      </c>
      <c r="K5" s="48">
        <f>Parameters!$D$25</f>
        <v>0.31</v>
      </c>
      <c r="L5" s="26"/>
      <c r="M5" s="9"/>
      <c r="N5" s="26">
        <v>3.4823027980735741</v>
      </c>
      <c r="O5" s="9">
        <f>Parameters!$D$29</f>
        <v>0.31</v>
      </c>
      <c r="P5" s="9"/>
      <c r="Q5" s="4"/>
      <c r="R5" s="9"/>
      <c r="S5" s="40">
        <v>0.5</v>
      </c>
      <c r="T5" s="40"/>
      <c r="U5" s="40"/>
      <c r="V5" s="40"/>
      <c r="W5" s="91">
        <f t="shared" si="0"/>
        <v>17.263721190446951</v>
      </c>
      <c r="X5" s="143">
        <f t="shared" si="1"/>
        <v>17.263721190446951</v>
      </c>
      <c r="Y5" s="143">
        <f>X5*(1+X$3)</f>
        <v>17.306880493423069</v>
      </c>
      <c r="Z5" s="143">
        <f t="shared" ref="Z5:AK5" si="3">Y5*(1+Y$3)</f>
        <v>17.090544487255283</v>
      </c>
      <c r="AA5" s="143">
        <f t="shared" si="3"/>
        <v>17.302467238897247</v>
      </c>
      <c r="AB5" s="143">
        <f t="shared" si="3"/>
        <v>18.972155327450832</v>
      </c>
      <c r="AC5" s="143">
        <f t="shared" si="3"/>
        <v>19.628591901780631</v>
      </c>
      <c r="AD5" s="143">
        <f t="shared" si="3"/>
        <v>20.16641531988942</v>
      </c>
      <c r="AE5" s="143">
        <f t="shared" si="3"/>
        <v>20.589910041607098</v>
      </c>
      <c r="AF5" s="143">
        <f t="shared" si="3"/>
        <v>21.001708242439239</v>
      </c>
      <c r="AG5" s="143">
        <f t="shared" si="3"/>
        <v>21.400740699045581</v>
      </c>
      <c r="AH5" s="143">
        <f t="shared" si="3"/>
        <v>21.807354772327447</v>
      </c>
      <c r="AI5" s="143">
        <f t="shared" si="3"/>
        <v>22.221694513001665</v>
      </c>
      <c r="AJ5" s="143">
        <f t="shared" si="3"/>
        <v>22.643906708748695</v>
      </c>
      <c r="AK5" s="143">
        <f t="shared" si="3"/>
        <v>23.074140936214917</v>
      </c>
    </row>
    <row r="6" spans="1:38" ht="15.75" x14ac:dyDescent="0.25">
      <c r="A6" s="59" t="s">
        <v>33</v>
      </c>
      <c r="B6" s="29">
        <v>5.2036797096206984</v>
      </c>
      <c r="C6" s="13">
        <f>Parameters!$D$17</f>
        <v>0.22</v>
      </c>
      <c r="D6" s="29">
        <v>5.571684476917719</v>
      </c>
      <c r="E6" s="13">
        <f>Parameters!$D$19</f>
        <v>0.26</v>
      </c>
      <c r="F6" s="29"/>
      <c r="G6" s="13"/>
      <c r="H6" s="29">
        <v>36.662912394210089</v>
      </c>
      <c r="I6" s="11">
        <f>Parameters!$D$23</f>
        <v>0.31</v>
      </c>
      <c r="J6" s="29">
        <v>4.6763764082403103</v>
      </c>
      <c r="K6" s="48">
        <f>Parameters!$D$25</f>
        <v>0.31</v>
      </c>
      <c r="L6" s="29"/>
      <c r="M6" s="13"/>
      <c r="N6" s="29">
        <v>3.4823027980735741</v>
      </c>
      <c r="O6" s="9">
        <f>Parameters!$D$29</f>
        <v>0.31</v>
      </c>
      <c r="P6" s="13"/>
      <c r="Q6" s="29"/>
      <c r="R6" s="13"/>
      <c r="S6" s="40">
        <v>0.5</v>
      </c>
      <c r="T6" s="40"/>
      <c r="U6" s="40"/>
      <c r="V6" s="40"/>
      <c r="W6" s="91">
        <f t="shared" si="0"/>
        <v>18.136954985905358</v>
      </c>
      <c r="X6" s="143">
        <f t="shared" si="1"/>
        <v>18.136954985905358</v>
      </c>
      <c r="Y6" s="143">
        <f>X6*(1+X$3)</f>
        <v>18.182297373370123</v>
      </c>
      <c r="Z6" s="143">
        <f t="shared" ref="Z6:AK6" si="4">Y6*(1+Y$3)</f>
        <v>17.955018656202999</v>
      </c>
      <c r="AA6" s="143">
        <f t="shared" si="4"/>
        <v>18.177660887539915</v>
      </c>
      <c r="AB6" s="143">
        <f t="shared" si="4"/>
        <v>19.931805163187516</v>
      </c>
      <c r="AC6" s="143">
        <f t="shared" si="4"/>
        <v>20.621445621833804</v>
      </c>
      <c r="AD6" s="143">
        <f t="shared" si="4"/>
        <v>21.186473231872053</v>
      </c>
      <c r="AE6" s="143">
        <f t="shared" si="4"/>
        <v>21.631389169741364</v>
      </c>
      <c r="AF6" s="143">
        <f t="shared" si="4"/>
        <v>22.064016953136193</v>
      </c>
      <c r="AG6" s="143">
        <f t="shared" si="4"/>
        <v>22.483233275245777</v>
      </c>
      <c r="AH6" s="143">
        <f t="shared" si="4"/>
        <v>22.910414707475443</v>
      </c>
      <c r="AI6" s="143">
        <f t="shared" si="4"/>
        <v>23.345712586917475</v>
      </c>
      <c r="AJ6" s="143">
        <f t="shared" si="4"/>
        <v>23.789281126068904</v>
      </c>
      <c r="AK6" s="143">
        <f t="shared" si="4"/>
        <v>24.241277467464212</v>
      </c>
    </row>
    <row r="7" spans="1:38" ht="15.75" x14ac:dyDescent="0.25">
      <c r="A7" s="55" t="s">
        <v>40</v>
      </c>
      <c r="B7" s="114"/>
      <c r="C7" s="90"/>
      <c r="D7" s="114"/>
      <c r="E7" s="90"/>
      <c r="F7" s="114"/>
      <c r="G7" s="90"/>
      <c r="H7" s="114"/>
      <c r="I7" s="90"/>
      <c r="J7" s="114"/>
      <c r="K7" s="90"/>
      <c r="L7" s="114"/>
      <c r="M7" s="90"/>
      <c r="N7" s="114"/>
      <c r="O7" s="90"/>
      <c r="P7" s="90"/>
      <c r="Q7" s="89"/>
      <c r="R7" s="89"/>
      <c r="S7" s="90"/>
      <c r="T7" s="89"/>
      <c r="U7" s="89"/>
      <c r="V7" s="89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5"/>
    </row>
    <row r="8" spans="1:38" ht="135" x14ac:dyDescent="0.25">
      <c r="A8" s="59" t="s">
        <v>190</v>
      </c>
      <c r="B8" s="26">
        <v>15.233053231150226</v>
      </c>
      <c r="C8" s="11">
        <f>Parameters!$D$17</f>
        <v>0.22</v>
      </c>
      <c r="D8" s="26">
        <v>47.718950244819318</v>
      </c>
      <c r="E8" s="11">
        <f>Parameters!$D$19</f>
        <v>0.26</v>
      </c>
      <c r="F8" s="26">
        <v>58.812426751239798</v>
      </c>
      <c r="G8" s="11">
        <f>Parameters!$D$21</f>
        <v>0.22</v>
      </c>
      <c r="H8" s="26">
        <v>29.419488595255405</v>
      </c>
      <c r="I8" s="11">
        <f>Parameters!$D$23</f>
        <v>0.31</v>
      </c>
      <c r="J8" s="26">
        <v>213.86337000450837</v>
      </c>
      <c r="K8" s="11">
        <f>Parameters!$D$25</f>
        <v>0.31</v>
      </c>
      <c r="L8" s="26">
        <v>28.515116000601115</v>
      </c>
      <c r="M8" s="9">
        <f>Parameters!$D$27</f>
        <v>0.31</v>
      </c>
      <c r="N8" s="26">
        <v>3.9765791870682765</v>
      </c>
      <c r="O8" s="9">
        <f>Parameters!$D$29</f>
        <v>0.31</v>
      </c>
      <c r="P8" s="13"/>
      <c r="Q8" s="29"/>
      <c r="R8" s="13"/>
      <c r="S8" s="33"/>
      <c r="T8" s="142" t="s">
        <v>357</v>
      </c>
      <c r="U8" s="33"/>
      <c r="V8" s="33">
        <f>1/Parameters!$B$4</f>
        <v>0.33333333333333331</v>
      </c>
      <c r="W8" s="91">
        <f t="shared" ref="W8" si="5">IF((B8*C8+D8*E8+F8*G8+H8*I8+J8*K8+L8*M8+N8*O8+P8+Q8*R8)=0,"",
                          ((B8*C8+D8*E8+F8*G8+H8*I8+J8*K8+L8*M8+N8*O8)*IF(U8&gt;0,U8,1)+P8+IF(Q8=0,1,Q8)*R8)*(1+Overhead_Common)*IF(V8&gt;0,V8,1))</f>
        <v>41.868582922423812</v>
      </c>
      <c r="X8" s="143">
        <f t="shared" ref="X8" si="6">W8</f>
        <v>41.868582922423812</v>
      </c>
      <c r="Y8" s="143">
        <f>X8*(1+X$3)</f>
        <v>41.973254379729866</v>
      </c>
      <c r="Z8" s="143">
        <f t="shared" ref="Z8:AK8" si="7">Y8*(1+Y$3)</f>
        <v>41.448588699983247</v>
      </c>
      <c r="AA8" s="143">
        <f t="shared" si="7"/>
        <v>41.962551199863036</v>
      </c>
      <c r="AB8" s="143">
        <f t="shared" si="7"/>
        <v>46.01193739064982</v>
      </c>
      <c r="AC8" s="143">
        <f t="shared" si="7"/>
        <v>47.603950424366303</v>
      </c>
      <c r="AD8" s="143">
        <f t="shared" si="7"/>
        <v>48.908298665993946</v>
      </c>
      <c r="AE8" s="143">
        <f t="shared" si="7"/>
        <v>49.935372937979814</v>
      </c>
      <c r="AF8" s="143">
        <f t="shared" si="7"/>
        <v>50.934080396739411</v>
      </c>
      <c r="AG8" s="143">
        <f t="shared" si="7"/>
        <v>51.901827924277455</v>
      </c>
      <c r="AH8" s="143">
        <f t="shared" si="7"/>
        <v>52.887962654838724</v>
      </c>
      <c r="AI8" s="143">
        <f t="shared" si="7"/>
        <v>53.892833945280657</v>
      </c>
      <c r="AJ8" s="143">
        <f t="shared" si="7"/>
        <v>54.916797790240985</v>
      </c>
      <c r="AK8" s="143">
        <f t="shared" si="7"/>
        <v>55.960216948255557</v>
      </c>
    </row>
    <row r="9" spans="1:38" ht="31.5" x14ac:dyDescent="0.25">
      <c r="A9" s="59" t="s">
        <v>41</v>
      </c>
      <c r="B9" s="72">
        <v>3.8082633077875565</v>
      </c>
      <c r="C9" s="70">
        <f>Parameters!$D$17</f>
        <v>0.22</v>
      </c>
      <c r="D9" s="72">
        <v>2.3859475122409659</v>
      </c>
      <c r="E9" s="70">
        <f>Parameters!$D$19</f>
        <v>0.26</v>
      </c>
      <c r="F9" s="72"/>
      <c r="G9" s="70"/>
      <c r="H9" s="72"/>
      <c r="I9" s="70"/>
      <c r="J9" s="72"/>
      <c r="K9" s="70"/>
      <c r="L9" s="72"/>
      <c r="M9" s="70"/>
      <c r="N9" s="72"/>
      <c r="O9" s="70"/>
      <c r="P9" s="69"/>
      <c r="Q9" s="68"/>
      <c r="R9" s="69"/>
      <c r="S9" s="40">
        <v>0.5</v>
      </c>
      <c r="T9" s="40"/>
      <c r="U9" s="40"/>
      <c r="V9" s="40"/>
      <c r="W9" s="91">
        <f t="shared" ref="W9:W10" si="8">IF((B9*C9+D9*E9+F9*G9+H9*I9+J9*K9+L9*M9+N9*O9+P9+Q9*R9)=0,"",
                          ((B9*C9+D9*E9+F9*G9+H9*I9+J9*K9+L9*M9+N9*O9)*IF(U9&gt;0,U9,1)+P9+IF(Q9=0,1,Q9)*R9)*(1+Overhead_Common)*IF(V9&gt;0,V9,1))</f>
        <v>1.6039807089855052</v>
      </c>
      <c r="X9" s="145">
        <f t="shared" ref="X9:X10" si="9">W9</f>
        <v>1.6039807089855052</v>
      </c>
      <c r="Y9" s="145">
        <f>X9*(1+X$3)</f>
        <v>1.6079906607579688</v>
      </c>
      <c r="Z9" s="145">
        <f t="shared" ref="Z9:AK9" si="10">Y9*(1+Y$3)</f>
        <v>1.5878907774984943</v>
      </c>
      <c r="AA9" s="145">
        <f t="shared" si="10"/>
        <v>1.6075806231394756</v>
      </c>
      <c r="AB9" s="145">
        <f t="shared" si="10"/>
        <v>1.762712153272435</v>
      </c>
      <c r="AC9" s="145">
        <f t="shared" si="10"/>
        <v>1.8237019937756611</v>
      </c>
      <c r="AD9" s="145">
        <f t="shared" si="10"/>
        <v>1.8736714284051144</v>
      </c>
      <c r="AE9" s="145">
        <f t="shared" si="10"/>
        <v>1.9130185284016217</v>
      </c>
      <c r="AF9" s="145">
        <f t="shared" si="10"/>
        <v>1.9512788989696541</v>
      </c>
      <c r="AG9" s="145">
        <f t="shared" si="10"/>
        <v>1.9883531980500773</v>
      </c>
      <c r="AH9" s="145">
        <f t="shared" si="10"/>
        <v>2.0261319088130287</v>
      </c>
      <c r="AI9" s="145">
        <f t="shared" si="10"/>
        <v>2.0646284150804761</v>
      </c>
      <c r="AJ9" s="145">
        <f t="shared" si="10"/>
        <v>2.1038563549670051</v>
      </c>
      <c r="AK9" s="145">
        <f t="shared" si="10"/>
        <v>2.143829625711378</v>
      </c>
    </row>
    <row r="10" spans="1:38" ht="31.5" x14ac:dyDescent="0.25">
      <c r="A10" s="62" t="s">
        <v>189</v>
      </c>
      <c r="B10" s="72">
        <v>3.8082633077875565</v>
      </c>
      <c r="C10" s="70">
        <f>Parameters!$D$17</f>
        <v>0.22</v>
      </c>
      <c r="D10" s="72">
        <v>2.3859475122409659</v>
      </c>
      <c r="E10" s="70">
        <f>Parameters!$D$19</f>
        <v>0.26</v>
      </c>
      <c r="F10" s="72"/>
      <c r="G10" s="70"/>
      <c r="H10" s="72"/>
      <c r="I10" s="70"/>
      <c r="J10" s="72"/>
      <c r="K10" s="70"/>
      <c r="L10" s="72"/>
      <c r="M10" s="70"/>
      <c r="N10" s="72"/>
      <c r="O10" s="70"/>
      <c r="P10" s="69"/>
      <c r="Q10" s="68"/>
      <c r="R10" s="69"/>
      <c r="S10" s="40">
        <v>0.5</v>
      </c>
      <c r="T10" s="40"/>
      <c r="U10" s="40"/>
      <c r="V10" s="40"/>
      <c r="W10" s="91">
        <f t="shared" si="8"/>
        <v>1.6039807089855052</v>
      </c>
      <c r="X10" s="145">
        <f t="shared" si="9"/>
        <v>1.6039807089855052</v>
      </c>
      <c r="Y10" s="145">
        <f>X10*(1+X$3)</f>
        <v>1.6079906607579688</v>
      </c>
      <c r="Z10" s="145">
        <f t="shared" ref="Z10:AK10" si="11">Y10*(1+Y$3)</f>
        <v>1.5878907774984943</v>
      </c>
      <c r="AA10" s="145">
        <f t="shared" si="11"/>
        <v>1.6075806231394756</v>
      </c>
      <c r="AB10" s="145">
        <f t="shared" si="11"/>
        <v>1.762712153272435</v>
      </c>
      <c r="AC10" s="145">
        <f t="shared" si="11"/>
        <v>1.8237019937756611</v>
      </c>
      <c r="AD10" s="145">
        <f t="shared" si="11"/>
        <v>1.8736714284051144</v>
      </c>
      <c r="AE10" s="145">
        <f t="shared" si="11"/>
        <v>1.9130185284016217</v>
      </c>
      <c r="AF10" s="145">
        <f t="shared" si="11"/>
        <v>1.9512788989696541</v>
      </c>
      <c r="AG10" s="145">
        <f t="shared" si="11"/>
        <v>1.9883531980500773</v>
      </c>
      <c r="AH10" s="145">
        <f t="shared" si="11"/>
        <v>2.0261319088130287</v>
      </c>
      <c r="AI10" s="145">
        <f t="shared" si="11"/>
        <v>2.0646284150804761</v>
      </c>
      <c r="AJ10" s="145">
        <f t="shared" si="11"/>
        <v>2.1038563549670051</v>
      </c>
      <c r="AK10" s="145">
        <f t="shared" si="11"/>
        <v>2.143829625711378</v>
      </c>
    </row>
    <row r="11" spans="1:38" ht="15.75" x14ac:dyDescent="0.25">
      <c r="A11" s="55" t="s">
        <v>32</v>
      </c>
      <c r="B11" s="114"/>
      <c r="C11" s="90"/>
      <c r="D11" s="114"/>
      <c r="E11" s="90"/>
      <c r="F11" s="114"/>
      <c r="G11" s="90"/>
      <c r="H11" s="114"/>
      <c r="I11" s="90"/>
      <c r="J11" s="114"/>
      <c r="K11" s="90"/>
      <c r="L11" s="114"/>
      <c r="M11" s="90"/>
      <c r="N11" s="114"/>
      <c r="O11" s="90"/>
      <c r="P11" s="90"/>
      <c r="Q11" s="89"/>
      <c r="R11" s="89"/>
      <c r="S11" s="90"/>
      <c r="T11" s="89"/>
      <c r="U11" s="89"/>
      <c r="V11" s="89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1:38" ht="31.5" x14ac:dyDescent="0.25">
      <c r="A12" s="59" t="s">
        <v>35</v>
      </c>
      <c r="B12" s="26">
        <v>4.5699159693450682</v>
      </c>
      <c r="C12" s="11">
        <f>Parameters!$D$17</f>
        <v>0.22</v>
      </c>
      <c r="D12" s="26">
        <v>4.7718950244819318</v>
      </c>
      <c r="E12" s="11">
        <f>Parameters!$D$19</f>
        <v>0.26</v>
      </c>
      <c r="F12" s="26"/>
      <c r="G12" s="11"/>
      <c r="H12" s="26">
        <v>29.419488595255405</v>
      </c>
      <c r="I12" s="11">
        <f>Parameters!$D$23</f>
        <v>0.31</v>
      </c>
      <c r="J12" s="26">
        <v>11.584265875244203</v>
      </c>
      <c r="K12" s="48">
        <f>Parameters!$D$25</f>
        <v>0.31</v>
      </c>
      <c r="L12" s="26">
        <v>1.7821947500375697</v>
      </c>
      <c r="M12" s="9">
        <f>Parameters!$D$27</f>
        <v>0.31</v>
      </c>
      <c r="N12" s="26">
        <v>4.1754081464216899</v>
      </c>
      <c r="O12" s="9">
        <f>Parameters!$D$29</f>
        <v>0.31</v>
      </c>
      <c r="P12" s="11">
        <v>2</v>
      </c>
      <c r="Q12" s="26"/>
      <c r="R12" s="11"/>
      <c r="S12" s="40">
        <v>0.5</v>
      </c>
      <c r="T12" s="40"/>
      <c r="U12" s="40"/>
      <c r="V12" s="40"/>
      <c r="W12" s="91">
        <f t="shared" ref="W12:W17" si="12">IF((B12*C12+D12*E12+F12*G12+H12*I12+J12*K12+L12*M12+N12*O12+P12+Q12*R12)=0,"",
                          ((B12*C12+D12*E12+F12*G12+H12*I12+J12*K12+L12*M12+N12*O12)*IF(U12&gt;0,U12,1)+P12+IF(Q12=0,1,Q12)*R12)*(1+Overhead_Common)*IF(V12&gt;0,V12,1))</f>
        <v>20.684504503716312</v>
      </c>
      <c r="X12" s="143">
        <f t="shared" ref="X12:X17" si="13">W12</f>
        <v>20.684504503716312</v>
      </c>
      <c r="Y12" s="143">
        <f>X12*(1+X$3)</f>
        <v>20.736215764975601</v>
      </c>
      <c r="Z12" s="143">
        <f t="shared" ref="Z12:AK12" si="14">Y12*(1+Y$3)</f>
        <v>20.477013067913408</v>
      </c>
      <c r="AA12" s="143">
        <f t="shared" si="14"/>
        <v>20.730928029955532</v>
      </c>
      <c r="AB12" s="143">
        <f t="shared" si="14"/>
        <v>22.731462584846241</v>
      </c>
      <c r="AC12" s="143">
        <f t="shared" si="14"/>
        <v>23.517971190281919</v>
      </c>
      <c r="AD12" s="143">
        <f t="shared" si="14"/>
        <v>24.162363600895645</v>
      </c>
      <c r="AE12" s="143">
        <f t="shared" si="14"/>
        <v>24.669773236514452</v>
      </c>
      <c r="AF12" s="143">
        <f t="shared" si="14"/>
        <v>25.163168701244743</v>
      </c>
      <c r="AG12" s="143">
        <f t="shared" si="14"/>
        <v>25.641268906568392</v>
      </c>
      <c r="AH12" s="143">
        <f t="shared" si="14"/>
        <v>26.128453015793188</v>
      </c>
      <c r="AI12" s="143">
        <f t="shared" si="14"/>
        <v>26.624893623093257</v>
      </c>
      <c r="AJ12" s="143">
        <f t="shared" si="14"/>
        <v>27.130766601932027</v>
      </c>
      <c r="AK12" s="143">
        <f t="shared" si="14"/>
        <v>27.646251167368732</v>
      </c>
    </row>
    <row r="13" spans="1:38" ht="31.5" x14ac:dyDescent="0.25">
      <c r="A13" s="59" t="s">
        <v>36</v>
      </c>
      <c r="B13" s="26">
        <v>3.8082633077875565</v>
      </c>
      <c r="C13" s="11">
        <f>Parameters!$D$17</f>
        <v>0.22</v>
      </c>
      <c r="D13" s="26">
        <v>4.7718950244819318</v>
      </c>
      <c r="E13" s="11">
        <f>Parameters!$D$19</f>
        <v>0.26</v>
      </c>
      <c r="F13" s="26"/>
      <c r="G13" s="11"/>
      <c r="H13" s="26">
        <v>29.419488595255405</v>
      </c>
      <c r="I13" s="11">
        <f>Parameters!$D$23</f>
        <v>0.31</v>
      </c>
      <c r="J13" s="26">
        <v>8.9109737501878481</v>
      </c>
      <c r="K13" s="48">
        <f>Parameters!$D$25</f>
        <v>0.31</v>
      </c>
      <c r="L13" s="26">
        <v>4.455486875093924</v>
      </c>
      <c r="M13" s="9">
        <f>Parameters!$D$27</f>
        <v>0.31</v>
      </c>
      <c r="N13" s="26">
        <v>3.9765791870682765</v>
      </c>
      <c r="O13" s="9">
        <f>Parameters!$D$29</f>
        <v>0.31</v>
      </c>
      <c r="P13" s="11">
        <v>2</v>
      </c>
      <c r="Q13" s="26"/>
      <c r="R13" s="11"/>
      <c r="S13" s="40">
        <v>0.5</v>
      </c>
      <c r="T13" s="40"/>
      <c r="U13" s="40"/>
      <c r="V13" s="40"/>
      <c r="W13" s="91">
        <f t="shared" si="12"/>
        <v>20.432383884479879</v>
      </c>
      <c r="X13" s="143">
        <f t="shared" si="13"/>
        <v>20.432383884479879</v>
      </c>
      <c r="Y13" s="143">
        <f>X13*(1+X$3)</f>
        <v>20.483464844191079</v>
      </c>
      <c r="Z13" s="143">
        <f t="shared" ref="Z13:AK13" si="15">Y13*(1+Y$3)</f>
        <v>20.22742153363869</v>
      </c>
      <c r="AA13" s="143">
        <f t="shared" si="15"/>
        <v>20.47824156065581</v>
      </c>
      <c r="AB13" s="143">
        <f t="shared" si="15"/>
        <v>22.454391871259098</v>
      </c>
      <c r="AC13" s="143">
        <f t="shared" si="15"/>
        <v>23.231313830004662</v>
      </c>
      <c r="AD13" s="143">
        <f t="shared" si="15"/>
        <v>23.867851828946794</v>
      </c>
      <c r="AE13" s="143">
        <f t="shared" si="15"/>
        <v>24.369076717354673</v>
      </c>
      <c r="AF13" s="143">
        <f t="shared" si="15"/>
        <v>24.856458251701767</v>
      </c>
      <c r="AG13" s="143">
        <f t="shared" si="15"/>
        <v>25.328730958484098</v>
      </c>
      <c r="AH13" s="143">
        <f t="shared" si="15"/>
        <v>25.809976846695292</v>
      </c>
      <c r="AI13" s="143">
        <f t="shared" si="15"/>
        <v>26.300366406782501</v>
      </c>
      <c r="AJ13" s="143">
        <f t="shared" si="15"/>
        <v>26.800073368511367</v>
      </c>
      <c r="AK13" s="143">
        <f t="shared" si="15"/>
        <v>27.309274762513081</v>
      </c>
    </row>
    <row r="14" spans="1:38" ht="31.5" x14ac:dyDescent="0.25">
      <c r="A14" s="59" t="s">
        <v>90</v>
      </c>
      <c r="B14" s="26">
        <v>4.0621475283067268</v>
      </c>
      <c r="C14" s="11">
        <f>Parameters!$D$17</f>
        <v>0.22</v>
      </c>
      <c r="D14" s="26">
        <v>4.7718950244819318</v>
      </c>
      <c r="E14" s="11">
        <f>Parameters!$D$19</f>
        <v>0.26</v>
      </c>
      <c r="F14" s="26"/>
      <c r="G14" s="11"/>
      <c r="H14" s="26">
        <v>29.419488595255405</v>
      </c>
      <c r="I14" s="11">
        <f>Parameters!$D$23</f>
        <v>0.31</v>
      </c>
      <c r="J14" s="26">
        <v>4.455486875093924</v>
      </c>
      <c r="K14" s="48">
        <f>Parameters!$D$25</f>
        <v>0.31</v>
      </c>
      <c r="L14" s="26">
        <v>3.1188408125657467</v>
      </c>
      <c r="M14" s="9">
        <f>Parameters!$D$27</f>
        <v>0.31</v>
      </c>
      <c r="N14" s="26">
        <v>4.1754081464216899</v>
      </c>
      <c r="O14" s="9">
        <f>Parameters!$D$29</f>
        <v>0.31</v>
      </c>
      <c r="P14" s="11">
        <v>2</v>
      </c>
      <c r="Q14" s="26"/>
      <c r="R14" s="11"/>
      <c r="S14" s="40">
        <v>0.5</v>
      </c>
      <c r="T14" s="40"/>
      <c r="U14" s="40"/>
      <c r="V14" s="40"/>
      <c r="W14" s="91">
        <f t="shared" si="12"/>
        <v>18.586507209255899</v>
      </c>
      <c r="X14" s="143">
        <f t="shared" si="13"/>
        <v>18.586507209255899</v>
      </c>
      <c r="Y14" s="143">
        <f>X14*(1+X$3)</f>
        <v>18.632973477279037</v>
      </c>
      <c r="Z14" s="143">
        <f t="shared" ref="Z14:AK14" si="16">Y14*(1+Y$3)</f>
        <v>18.400061308813051</v>
      </c>
      <c r="AA14" s="143">
        <f t="shared" si="16"/>
        <v>18.62822206904233</v>
      </c>
      <c r="AB14" s="143">
        <f t="shared" si="16"/>
        <v>20.425845498704916</v>
      </c>
      <c r="AC14" s="143">
        <f t="shared" si="16"/>
        <v>21.132579752960105</v>
      </c>
      <c r="AD14" s="143">
        <f t="shared" si="16"/>
        <v>21.711612438191214</v>
      </c>
      <c r="AE14" s="143">
        <f t="shared" si="16"/>
        <v>22.167556299393226</v>
      </c>
      <c r="AF14" s="143">
        <f t="shared" si="16"/>
        <v>22.61090742538109</v>
      </c>
      <c r="AG14" s="143">
        <f t="shared" si="16"/>
        <v>23.040514666463327</v>
      </c>
      <c r="AH14" s="143">
        <f t="shared" si="16"/>
        <v>23.478284445126128</v>
      </c>
      <c r="AI14" s="143">
        <f t="shared" si="16"/>
        <v>23.924371849583522</v>
      </c>
      <c r="AJ14" s="143">
        <f t="shared" si="16"/>
        <v>24.378934914725608</v>
      </c>
      <c r="AK14" s="143">
        <f t="shared" si="16"/>
        <v>24.842134678105392</v>
      </c>
    </row>
    <row r="15" spans="1:38" ht="31.5" x14ac:dyDescent="0.25">
      <c r="A15" s="59" t="s">
        <v>88</v>
      </c>
      <c r="B15" s="26">
        <v>4.9507423001238235</v>
      </c>
      <c r="C15" s="11">
        <f>Parameters!$D$17</f>
        <v>0.22</v>
      </c>
      <c r="D15" s="26">
        <v>4.7718950244819318</v>
      </c>
      <c r="E15" s="11">
        <f>Parameters!$D$19</f>
        <v>0.26</v>
      </c>
      <c r="F15" s="26"/>
      <c r="G15" s="11"/>
      <c r="H15" s="26">
        <v>29.419488595255405</v>
      </c>
      <c r="I15" s="11">
        <f>Parameters!$D$23</f>
        <v>0.31</v>
      </c>
      <c r="J15" s="26">
        <v>14.257558000300557</v>
      </c>
      <c r="K15" s="48">
        <f>Parameters!$D$25</f>
        <v>0.31</v>
      </c>
      <c r="L15" s="26">
        <v>3.1188408125657467</v>
      </c>
      <c r="M15" s="9">
        <f>Parameters!$D$27</f>
        <v>0.31</v>
      </c>
      <c r="N15" s="26">
        <v>7.953158374136553</v>
      </c>
      <c r="O15" s="9">
        <f>Parameters!$D$29</f>
        <v>0.31</v>
      </c>
      <c r="P15" s="11">
        <v>2</v>
      </c>
      <c r="Q15" s="26"/>
      <c r="R15" s="11"/>
      <c r="S15" s="40">
        <v>0.5</v>
      </c>
      <c r="T15" s="40"/>
      <c r="U15" s="40"/>
      <c r="V15" s="40"/>
      <c r="W15" s="91">
        <f t="shared" si="12"/>
        <v>23.432266225381866</v>
      </c>
      <c r="X15" s="143">
        <f t="shared" si="13"/>
        <v>23.432266225381866</v>
      </c>
      <c r="Y15" s="143">
        <f>X15*(1+X$3)</f>
        <v>23.490846890945321</v>
      </c>
      <c r="Z15" s="143">
        <f t="shared" ref="Z15:AK15" si="17">Y15*(1+Y$3)</f>
        <v>23.197211304808505</v>
      </c>
      <c r="AA15" s="143">
        <f t="shared" si="17"/>
        <v>23.484856724988131</v>
      </c>
      <c r="AB15" s="143">
        <f t="shared" si="17"/>
        <v>25.751145398949486</v>
      </c>
      <c r="AC15" s="143">
        <f t="shared" si="17"/>
        <v>26.642135029753138</v>
      </c>
      <c r="AD15" s="143">
        <f t="shared" si="17"/>
        <v>27.372129529568376</v>
      </c>
      <c r="AE15" s="143">
        <f t="shared" si="17"/>
        <v>27.946944249689309</v>
      </c>
      <c r="AF15" s="143">
        <f t="shared" si="17"/>
        <v>28.505883134683096</v>
      </c>
      <c r="AG15" s="143">
        <f t="shared" si="17"/>
        <v>29.047494914242073</v>
      </c>
      <c r="AH15" s="143">
        <f t="shared" si="17"/>
        <v>29.59939731761267</v>
      </c>
      <c r="AI15" s="143">
        <f t="shared" si="17"/>
        <v>30.161785866647307</v>
      </c>
      <c r="AJ15" s="143">
        <f t="shared" si="17"/>
        <v>30.734859798113604</v>
      </c>
      <c r="AK15" s="143">
        <f t="shared" si="17"/>
        <v>31.31882213427776</v>
      </c>
    </row>
    <row r="16" spans="1:38" ht="31.5" x14ac:dyDescent="0.25">
      <c r="A16" s="59" t="s">
        <v>89</v>
      </c>
      <c r="B16" s="26">
        <v>7.616526615575113</v>
      </c>
      <c r="C16" s="11">
        <f>Parameters!$D$17</f>
        <v>0.22</v>
      </c>
      <c r="D16" s="26">
        <v>9.5437900489638636</v>
      </c>
      <c r="E16" s="11">
        <f>Parameters!$D$19</f>
        <v>0.26</v>
      </c>
      <c r="F16" s="26"/>
      <c r="G16" s="11"/>
      <c r="H16" s="26">
        <v>29.419488595255405</v>
      </c>
      <c r="I16" s="11">
        <f>Parameters!$D$23</f>
        <v>0.31</v>
      </c>
      <c r="J16" s="26">
        <v>17.821947500375696</v>
      </c>
      <c r="K16" s="48">
        <f>Parameters!$D$25</f>
        <v>0.31</v>
      </c>
      <c r="L16" s="26">
        <v>4.455486875093924</v>
      </c>
      <c r="M16" s="9">
        <f>Parameters!$D$27</f>
        <v>0.31</v>
      </c>
      <c r="N16" s="26">
        <v>11.92973756120483</v>
      </c>
      <c r="O16" s="9">
        <f>Parameters!$D$29</f>
        <v>0.31</v>
      </c>
      <c r="P16" s="11">
        <v>2</v>
      </c>
      <c r="Q16" s="26"/>
      <c r="R16" s="11"/>
      <c r="S16" s="40">
        <v>0.5</v>
      </c>
      <c r="T16" s="40"/>
      <c r="U16" s="40"/>
      <c r="V16" s="40"/>
      <c r="W16" s="91">
        <f t="shared" si="12"/>
        <v>28.469414636360927</v>
      </c>
      <c r="X16" s="143">
        <f t="shared" si="13"/>
        <v>28.469414636360927</v>
      </c>
      <c r="Y16" s="143">
        <f>X16*(1+X$3)</f>
        <v>28.540588172951828</v>
      </c>
      <c r="Z16" s="143">
        <f t="shared" ref="Z16:AK16" si="18">Y16*(1+Y$3)</f>
        <v>28.183830820789932</v>
      </c>
      <c r="AA16" s="143">
        <f t="shared" si="18"/>
        <v>28.533310322967726</v>
      </c>
      <c r="AB16" s="143">
        <f t="shared" si="18"/>
        <v>31.286774769134112</v>
      </c>
      <c r="AC16" s="143">
        <f t="shared" si="18"/>
        <v>32.369297176146148</v>
      </c>
      <c r="AD16" s="143">
        <f t="shared" si="18"/>
        <v>33.256215918772554</v>
      </c>
      <c r="AE16" s="143">
        <f t="shared" si="18"/>
        <v>33.954596453066777</v>
      </c>
      <c r="AF16" s="143">
        <f t="shared" si="18"/>
        <v>34.633688382128113</v>
      </c>
      <c r="AG16" s="143">
        <f t="shared" si="18"/>
        <v>35.291728461388544</v>
      </c>
      <c r="AH16" s="143">
        <f t="shared" si="18"/>
        <v>35.962271302154925</v>
      </c>
      <c r="AI16" s="143">
        <f t="shared" si="18"/>
        <v>36.645554456895866</v>
      </c>
      <c r="AJ16" s="143">
        <f t="shared" si="18"/>
        <v>37.341819991576884</v>
      </c>
      <c r="AK16" s="143">
        <f t="shared" si="18"/>
        <v>38.051314571416839</v>
      </c>
    </row>
    <row r="17" spans="1:37" ht="31.5" x14ac:dyDescent="0.25">
      <c r="A17" s="59" t="s">
        <v>39</v>
      </c>
      <c r="B17" s="26">
        <v>4.5699159693450682</v>
      </c>
      <c r="C17" s="11">
        <f>Parameters!$D$17</f>
        <v>0.22</v>
      </c>
      <c r="D17" s="26">
        <v>4.7718950244819318</v>
      </c>
      <c r="E17" s="11">
        <f>Parameters!$D$19</f>
        <v>0.26</v>
      </c>
      <c r="F17" s="26"/>
      <c r="G17" s="11"/>
      <c r="H17" s="26">
        <v>29.419488595255405</v>
      </c>
      <c r="I17" s="11">
        <f>Parameters!$D$23</f>
        <v>0.31</v>
      </c>
      <c r="J17" s="26">
        <v>10.693168500225418</v>
      </c>
      <c r="K17" s="48">
        <f>Parameters!$D$25</f>
        <v>0.31</v>
      </c>
      <c r="L17" s="26">
        <v>1.7821947500375697</v>
      </c>
      <c r="M17" s="9">
        <f>Parameters!$D$27</f>
        <v>0.31</v>
      </c>
      <c r="N17" s="26">
        <v>3.9765791870682765</v>
      </c>
      <c r="O17" s="9">
        <f>Parameters!$D$29</f>
        <v>0.31</v>
      </c>
      <c r="P17" s="11">
        <v>2</v>
      </c>
      <c r="Q17" s="26"/>
      <c r="R17" s="11"/>
      <c r="S17" s="40">
        <v>0.5</v>
      </c>
      <c r="T17" s="40"/>
      <c r="U17" s="40"/>
      <c r="V17" s="40"/>
      <c r="W17" s="91">
        <f t="shared" si="12"/>
        <v>20.312839623695396</v>
      </c>
      <c r="X17" s="143">
        <f t="shared" si="13"/>
        <v>20.312839623695396</v>
      </c>
      <c r="Y17" s="143">
        <f>X17*(1+X$3)</f>
        <v>20.363621722754633</v>
      </c>
      <c r="Z17" s="143">
        <f t="shared" ref="Z17:AK17" si="19">Y17*(1+Y$3)</f>
        <v>20.109076451220201</v>
      </c>
      <c r="AA17" s="143">
        <f t="shared" si="19"/>
        <v>20.358428999215331</v>
      </c>
      <c r="AB17" s="143">
        <f t="shared" si="19"/>
        <v>22.32301739763961</v>
      </c>
      <c r="AC17" s="143">
        <f t="shared" si="19"/>
        <v>23.095393799597939</v>
      </c>
      <c r="AD17" s="143">
        <f t="shared" si="19"/>
        <v>23.728207589706926</v>
      </c>
      <c r="AE17" s="143">
        <f t="shared" si="19"/>
        <v>24.226499949090769</v>
      </c>
      <c r="AF17" s="143">
        <f t="shared" si="19"/>
        <v>24.711029948072586</v>
      </c>
      <c r="AG17" s="143">
        <f t="shared" si="19"/>
        <v>25.180539517085961</v>
      </c>
      <c r="AH17" s="143">
        <f t="shared" si="19"/>
        <v>25.658969767910591</v>
      </c>
      <c r="AI17" s="143">
        <f t="shared" si="19"/>
        <v>26.146490193500888</v>
      </c>
      <c r="AJ17" s="143">
        <f t="shared" si="19"/>
        <v>26.643273507177401</v>
      </c>
      <c r="AK17" s="143">
        <f t="shared" si="19"/>
        <v>27.14949570381377</v>
      </c>
    </row>
    <row r="18" spans="1:37" ht="31.5" x14ac:dyDescent="0.25">
      <c r="A18" s="59" t="s">
        <v>34</v>
      </c>
      <c r="B18" s="26">
        <v>3.3004948667492156</v>
      </c>
      <c r="C18" s="11">
        <f>Parameters!$D$17</f>
        <v>0.22</v>
      </c>
      <c r="D18" s="26">
        <v>4.7718950244819318</v>
      </c>
      <c r="E18" s="11">
        <f>Parameters!$D$19</f>
        <v>0.26</v>
      </c>
      <c r="F18" s="26"/>
      <c r="G18" s="11"/>
      <c r="H18" s="26"/>
      <c r="I18" s="11"/>
      <c r="J18" s="26"/>
      <c r="K18" s="11"/>
      <c r="L18" s="26">
        <v>1.7821947500375697</v>
      </c>
      <c r="M18" s="9">
        <f>Parameters!$D$27</f>
        <v>0.31</v>
      </c>
      <c r="N18" s="26">
        <v>0.39765791870682765</v>
      </c>
      <c r="O18" s="9">
        <f>Parameters!$D$29</f>
        <v>0.31</v>
      </c>
      <c r="P18" s="11">
        <v>2</v>
      </c>
      <c r="Q18" s="26"/>
      <c r="R18" s="11"/>
      <c r="S18" s="40">
        <v>0.5</v>
      </c>
      <c r="T18" s="40"/>
      <c r="U18" s="40"/>
      <c r="V18" s="40"/>
      <c r="W18" s="91">
        <f t="shared" ref="W18:W19" si="20">IF((B18*C18+D18*E18+F18*G18+H18*I18+J18*K18+L18*M18+N18*O18+P18+Q18*R18)=0,"",
                          ((B18*C18+D18*E18+F18*G18+H18*I18+J18*K18+L18*M18+N18*O18)*IF(U18&gt;0,U18,1)+P18+IF(Q18=0,1,Q18)*R18)*(1+Overhead_Common)*IF(V18&gt;0,V18,1))</f>
        <v>5.1068114947969825</v>
      </c>
      <c r="X18" s="143">
        <f t="shared" ref="X18:X19" si="21">W18</f>
        <v>5.1068114947969825</v>
      </c>
      <c r="Y18" s="143">
        <f>X18*(1+X$3)</f>
        <v>5.119578523533975</v>
      </c>
      <c r="Z18" s="143">
        <f t="shared" ref="Z18:AK18" si="22">Y18*(1+Y$3)</f>
        <v>5.0555837919898003</v>
      </c>
      <c r="AA18" s="143">
        <f t="shared" si="22"/>
        <v>5.1182730310104736</v>
      </c>
      <c r="AB18" s="143">
        <f t="shared" si="22"/>
        <v>5.6121863785029849</v>
      </c>
      <c r="AC18" s="143">
        <f t="shared" si="22"/>
        <v>5.8063680271991878</v>
      </c>
      <c r="AD18" s="143">
        <f t="shared" si="22"/>
        <v>5.9654625111444464</v>
      </c>
      <c r="AE18" s="143">
        <f t="shared" si="22"/>
        <v>6.0907372238784792</v>
      </c>
      <c r="AF18" s="143">
        <f t="shared" si="22"/>
        <v>6.2125519683560491</v>
      </c>
      <c r="AG18" s="143">
        <f t="shared" si="22"/>
        <v>6.3305904557548134</v>
      </c>
      <c r="AH18" s="143">
        <f t="shared" si="22"/>
        <v>6.4508716744141541</v>
      </c>
      <c r="AI18" s="143">
        <f t="shared" si="22"/>
        <v>6.5734382362280224</v>
      </c>
      <c r="AJ18" s="143">
        <f t="shared" si="22"/>
        <v>6.6983335627163543</v>
      </c>
      <c r="AK18" s="143">
        <f t="shared" si="22"/>
        <v>6.825601900407964</v>
      </c>
    </row>
    <row r="19" spans="1:37" ht="15.75" x14ac:dyDescent="0.25">
      <c r="A19" s="62" t="s">
        <v>110</v>
      </c>
      <c r="B19" s="72">
        <v>2.2849579846725341</v>
      </c>
      <c r="C19" s="70">
        <f>Parameters!$D$17</f>
        <v>0.22</v>
      </c>
      <c r="D19" s="72">
        <v>3.9765791870682765</v>
      </c>
      <c r="E19" s="70">
        <f>Parameters!$D$19</f>
        <v>0.26</v>
      </c>
      <c r="F19" s="72"/>
      <c r="G19" s="70"/>
      <c r="H19" s="72"/>
      <c r="I19" s="70"/>
      <c r="J19" s="72"/>
      <c r="K19" s="70"/>
      <c r="L19" s="72"/>
      <c r="M19" s="70"/>
      <c r="N19" s="72">
        <v>1.5906316748273106</v>
      </c>
      <c r="O19" s="30">
        <f>Parameters!$D$29</f>
        <v>0.31</v>
      </c>
      <c r="P19" s="70"/>
      <c r="Q19" s="72"/>
      <c r="R19" s="70"/>
      <c r="S19" s="40">
        <v>0.5</v>
      </c>
      <c r="T19" s="40"/>
      <c r="U19" s="40"/>
      <c r="V19" s="40"/>
      <c r="W19" s="91">
        <f t="shared" si="20"/>
        <v>2.2326668809083938</v>
      </c>
      <c r="X19" s="145">
        <f t="shared" si="21"/>
        <v>2.2326668809083938</v>
      </c>
      <c r="Y19" s="145">
        <f>X19*(1+X$3)</f>
        <v>2.2382485481106649</v>
      </c>
      <c r="Z19" s="145">
        <f t="shared" ref="Z19:AK19" si="23">Y19*(1+Y$3)</f>
        <v>2.2102704412592815</v>
      </c>
      <c r="AA19" s="145">
        <f t="shared" si="23"/>
        <v>2.2376777947308963</v>
      </c>
      <c r="AB19" s="145">
        <f t="shared" si="23"/>
        <v>2.453613701922428</v>
      </c>
      <c r="AC19" s="145">
        <f t="shared" si="23"/>
        <v>2.5385087360089438</v>
      </c>
      <c r="AD19" s="145">
        <f t="shared" si="23"/>
        <v>2.6080638753755889</v>
      </c>
      <c r="AE19" s="145">
        <f t="shared" si="23"/>
        <v>2.6628332167584761</v>
      </c>
      <c r="AF19" s="145">
        <f t="shared" si="23"/>
        <v>2.7160898810936458</v>
      </c>
      <c r="AG19" s="145">
        <f t="shared" si="23"/>
        <v>2.767695588834425</v>
      </c>
      <c r="AH19" s="145">
        <f t="shared" si="23"/>
        <v>2.8202818050222787</v>
      </c>
      <c r="AI19" s="145">
        <f t="shared" si="23"/>
        <v>2.8738671593177019</v>
      </c>
      <c r="AJ19" s="145">
        <f t="shared" si="23"/>
        <v>2.9284706353447381</v>
      </c>
      <c r="AK19" s="145">
        <f t="shared" si="23"/>
        <v>2.9841115774162876</v>
      </c>
    </row>
    <row r="20" spans="1:37" ht="31.5" x14ac:dyDescent="0.25">
      <c r="A20" s="55" t="s">
        <v>411</v>
      </c>
      <c r="B20" s="114"/>
      <c r="C20" s="90"/>
      <c r="D20" s="114"/>
      <c r="E20" s="90"/>
      <c r="F20" s="114"/>
      <c r="G20" s="90"/>
      <c r="H20" s="114"/>
      <c r="I20" s="90"/>
      <c r="J20" s="114"/>
      <c r="K20" s="90"/>
      <c r="L20" s="114"/>
      <c r="M20" s="90"/>
      <c r="N20" s="114"/>
      <c r="O20" s="90"/>
      <c r="P20" s="90"/>
      <c r="Q20" s="89"/>
      <c r="R20" s="89"/>
      <c r="S20" s="90"/>
      <c r="T20" s="89"/>
      <c r="U20" s="89"/>
      <c r="V20" s="89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</row>
    <row r="21" spans="1:37" ht="15.75" x14ac:dyDescent="0.25">
      <c r="A21" s="56" t="s">
        <v>402</v>
      </c>
      <c r="B21" s="49">
        <v>7.0717768773695253</v>
      </c>
      <c r="C21" s="11">
        <f>Parameters!$D$17</f>
        <v>0.22</v>
      </c>
      <c r="D21" s="5"/>
      <c r="E21" s="11"/>
      <c r="F21" s="49">
        <v>47.420298035668367</v>
      </c>
      <c r="G21" s="11">
        <f>Parameters!$D$21</f>
        <v>0.22</v>
      </c>
      <c r="H21" s="49">
        <v>17.214266439171997</v>
      </c>
      <c r="I21" s="11">
        <f>Parameters!$D$23</f>
        <v>0.31</v>
      </c>
      <c r="J21" s="49">
        <v>237.10149017834183</v>
      </c>
      <c r="K21" s="48">
        <f>Parameters!$D$25</f>
        <v>0.31</v>
      </c>
      <c r="L21" s="4"/>
      <c r="M21" s="9"/>
      <c r="N21" s="4"/>
      <c r="O21" s="9"/>
      <c r="P21" s="9"/>
      <c r="Q21" s="4"/>
      <c r="R21" s="9"/>
      <c r="S21" s="40"/>
      <c r="T21" s="40"/>
      <c r="U21" s="40"/>
      <c r="V21" s="40"/>
      <c r="W21" s="91">
        <f t="shared" ref="W21:W23" si="24">IF((B21*C21+D21*E21+F21*G21+H21*I21+J21*K21+L21*M21+N21*O21+P21+Q21*R21)=0,"",
                          ((B21*C21+D21*E21+F21*G21+H21*I21+J21*K21+L21*M21+N21*O21)*IF(U21&gt;0,U21,1)+P21+IF(Q21=0,1,Q21)*R21)*(1+Overhead_Common)*IF(V21&gt;0,V21,1))</f>
        <v>99.908755135527386</v>
      </c>
      <c r="X21" s="143">
        <f t="shared" ref="X21:X23" si="25">W21</f>
        <v>99.908755135527386</v>
      </c>
      <c r="Y21" s="143">
        <f>X21*(1+X$3)</f>
        <v>100.1585270233662</v>
      </c>
      <c r="Z21" s="143">
        <f t="shared" ref="Z21:AK21" si="26">Y21*(1+Y$3)</f>
        <v>98.906545435574131</v>
      </c>
      <c r="AA21" s="143">
        <f t="shared" si="26"/>
        <v>100.13298659897525</v>
      </c>
      <c r="AB21" s="143">
        <f t="shared" si="26"/>
        <v>109.79581980577636</v>
      </c>
      <c r="AC21" s="143">
        <f t="shared" si="26"/>
        <v>113.59475517105622</v>
      </c>
      <c r="AD21" s="143">
        <f t="shared" si="26"/>
        <v>116.70725146274317</v>
      </c>
      <c r="AE21" s="143">
        <f t="shared" si="26"/>
        <v>119.15810374346077</v>
      </c>
      <c r="AF21" s="143">
        <f t="shared" si="26"/>
        <v>121.54126581832999</v>
      </c>
      <c r="AG21" s="143">
        <f t="shared" si="26"/>
        <v>123.85054986887825</v>
      </c>
      <c r="AH21" s="143">
        <f t="shared" si="26"/>
        <v>126.20371031638692</v>
      </c>
      <c r="AI21" s="143">
        <f t="shared" si="26"/>
        <v>128.60158081239825</v>
      </c>
      <c r="AJ21" s="143">
        <f t="shared" si="26"/>
        <v>131.04501084783382</v>
      </c>
      <c r="AK21" s="143">
        <f t="shared" si="26"/>
        <v>133.53486605394266</v>
      </c>
    </row>
    <row r="22" spans="1:37" ht="31.5" x14ac:dyDescent="0.25">
      <c r="A22" s="56" t="s">
        <v>403</v>
      </c>
      <c r="B22" s="49">
        <v>7.0717768773695253</v>
      </c>
      <c r="C22" s="11">
        <f>Parameters!$D$17</f>
        <v>0.22</v>
      </c>
      <c r="D22" s="49">
        <v>14.943744126473749</v>
      </c>
      <c r="E22" s="11">
        <f>Parameters!$D$19</f>
        <v>0.26</v>
      </c>
      <c r="F22" s="49">
        <v>47.420298035668367</v>
      </c>
      <c r="G22" s="11">
        <f>Parameters!$D$21</f>
        <v>0.22</v>
      </c>
      <c r="H22" s="5"/>
      <c r="I22" s="11"/>
      <c r="J22" s="5"/>
      <c r="K22" s="48"/>
      <c r="L22" s="4"/>
      <c r="M22" s="9"/>
      <c r="N22" s="4"/>
      <c r="O22" s="9"/>
      <c r="P22" s="9"/>
      <c r="Q22" s="49">
        <v>276.61840520806544</v>
      </c>
      <c r="R22" s="48">
        <f>Parameters!$D$32</f>
        <v>0.31</v>
      </c>
      <c r="S22" s="40"/>
      <c r="T22" s="40"/>
      <c r="U22" s="40"/>
      <c r="V22" s="40"/>
      <c r="W22" s="91">
        <f t="shared" si="24"/>
        <v>111.78786912507697</v>
      </c>
      <c r="X22" s="143">
        <f t="shared" si="25"/>
        <v>111.78786912507697</v>
      </c>
      <c r="Y22" s="143">
        <f>X22*(1+X$3)</f>
        <v>112.06733879788965</v>
      </c>
      <c r="Z22" s="143">
        <f t="shared" ref="Z22:AK22" si="27">Y22*(1+Y$3)</f>
        <v>110.66649706291604</v>
      </c>
      <c r="AA22" s="143">
        <f t="shared" si="27"/>
        <v>112.0387616264962</v>
      </c>
      <c r="AB22" s="143">
        <f t="shared" si="27"/>
        <v>122.85050212345308</v>
      </c>
      <c r="AC22" s="143">
        <f t="shared" si="27"/>
        <v>127.10112949692456</v>
      </c>
      <c r="AD22" s="143">
        <f t="shared" si="27"/>
        <v>130.58370044514029</v>
      </c>
      <c r="AE22" s="143">
        <f t="shared" si="27"/>
        <v>133.32595815448823</v>
      </c>
      <c r="AF22" s="143">
        <f t="shared" si="27"/>
        <v>135.99247731757799</v>
      </c>
      <c r="AG22" s="143">
        <f t="shared" si="27"/>
        <v>138.57633438661196</v>
      </c>
      <c r="AH22" s="143">
        <f t="shared" si="27"/>
        <v>141.20928473995758</v>
      </c>
      <c r="AI22" s="143">
        <f t="shared" si="27"/>
        <v>143.89226115001676</v>
      </c>
      <c r="AJ22" s="143">
        <f t="shared" si="27"/>
        <v>146.62621411186706</v>
      </c>
      <c r="AK22" s="143">
        <f t="shared" si="27"/>
        <v>149.4121121799925</v>
      </c>
    </row>
    <row r="23" spans="1:37" ht="31.5" x14ac:dyDescent="0.25">
      <c r="A23" s="56" t="s">
        <v>406</v>
      </c>
      <c r="B23" s="49">
        <v>7.0717768773695253</v>
      </c>
      <c r="C23" s="11">
        <f>Parameters!$D$17</f>
        <v>0.22</v>
      </c>
      <c r="D23" s="49">
        <v>14.943744126473749</v>
      </c>
      <c r="E23" s="11">
        <f>Parameters!$D$19</f>
        <v>0.26</v>
      </c>
      <c r="F23" s="5"/>
      <c r="G23" s="11"/>
      <c r="H23" s="49">
        <v>17.214266439171997</v>
      </c>
      <c r="I23" s="11">
        <f>Parameters!$D$23</f>
        <v>0.31</v>
      </c>
      <c r="J23" s="49">
        <v>47.420298035668367</v>
      </c>
      <c r="K23" s="48">
        <f>Parameters!$D$25</f>
        <v>0.31</v>
      </c>
      <c r="L23" s="4"/>
      <c r="M23" s="9"/>
      <c r="N23" s="49">
        <v>14.943744126473749</v>
      </c>
      <c r="O23" s="9">
        <f>Parameters!$D$29</f>
        <v>0.31</v>
      </c>
      <c r="P23" s="9"/>
      <c r="Q23" s="4"/>
      <c r="R23" s="9"/>
      <c r="S23" s="40"/>
      <c r="T23" s="40"/>
      <c r="U23" s="40"/>
      <c r="V23" s="40"/>
      <c r="W23" s="91">
        <f t="shared" si="24"/>
        <v>33.121484057543029</v>
      </c>
      <c r="X23" s="143">
        <f t="shared" si="25"/>
        <v>33.121484057543029</v>
      </c>
      <c r="Y23" s="143">
        <f>X23*(1+X$3)</f>
        <v>33.204287767686886</v>
      </c>
      <c r="Z23" s="143">
        <f t="shared" ref="Z23:AK23" si="28">Y23*(1+Y$3)</f>
        <v>32.789234170590802</v>
      </c>
      <c r="AA23" s="143">
        <f t="shared" si="28"/>
        <v>33.195820674306127</v>
      </c>
      <c r="AB23" s="143">
        <f t="shared" si="28"/>
        <v>36.399217369376672</v>
      </c>
      <c r="AC23" s="143">
        <f t="shared" si="28"/>
        <v>37.658630290357102</v>
      </c>
      <c r="AD23" s="143">
        <f t="shared" si="28"/>
        <v>38.69047676031289</v>
      </c>
      <c r="AE23" s="143">
        <f t="shared" si="28"/>
        <v>39.50297677227946</v>
      </c>
      <c r="AF23" s="143">
        <f t="shared" si="28"/>
        <v>40.293036307725053</v>
      </c>
      <c r="AG23" s="143">
        <f t="shared" si="28"/>
        <v>41.058603997571822</v>
      </c>
      <c r="AH23" s="143">
        <f t="shared" si="28"/>
        <v>41.838717473525683</v>
      </c>
      <c r="AI23" s="143">
        <f t="shared" si="28"/>
        <v>42.633653105522669</v>
      </c>
      <c r="AJ23" s="143">
        <f t="shared" si="28"/>
        <v>43.443692514527598</v>
      </c>
      <c r="AK23" s="143">
        <f t="shared" si="28"/>
        <v>44.269122672303617</v>
      </c>
    </row>
    <row r="24" spans="1:37" x14ac:dyDescent="0.25"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</row>
    <row r="25" spans="1:37" x14ac:dyDescent="0.25"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</row>
  </sheetData>
  <mergeCells count="12">
    <mergeCell ref="X1:AG1"/>
    <mergeCell ref="B1:C1"/>
    <mergeCell ref="D1:E1"/>
    <mergeCell ref="F1:G1"/>
    <mergeCell ref="H1:I1"/>
    <mergeCell ref="J1:K1"/>
    <mergeCell ref="L1:M1"/>
    <mergeCell ref="N1:O1"/>
    <mergeCell ref="Q1:R1"/>
    <mergeCell ref="T1:T2"/>
    <mergeCell ref="U1:U2"/>
    <mergeCell ref="V1:V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13AF0-9324-4687-AEC7-FCE4B4F5C0A0}">
  <dimension ref="A1:AW25"/>
  <sheetViews>
    <sheetView zoomScale="55" zoomScaleNormal="55" workbookViewId="0">
      <selection activeCell="AN32" sqref="AN32"/>
    </sheetView>
  </sheetViews>
  <sheetFormatPr defaultRowHeight="15" x14ac:dyDescent="0.25"/>
  <cols>
    <col min="1" max="1" width="56.85546875" bestFit="1" customWidth="1"/>
    <col min="3" max="3" width="8.42578125" customWidth="1"/>
    <col min="4" max="4" width="9.85546875" customWidth="1"/>
    <col min="16" max="16" width="20" customWidth="1"/>
    <col min="19" max="19" width="10.140625" customWidth="1"/>
  </cols>
  <sheetData>
    <row r="1" spans="1:37" ht="51" customHeight="1" x14ac:dyDescent="0.25">
      <c r="A1" s="54" t="s">
        <v>163</v>
      </c>
      <c r="B1" s="173" t="s">
        <v>7</v>
      </c>
      <c r="C1" s="171"/>
      <c r="D1" s="171" t="s">
        <v>4</v>
      </c>
      <c r="E1" s="171"/>
      <c r="F1" s="171" t="s">
        <v>203</v>
      </c>
      <c r="G1" s="171"/>
      <c r="H1" s="171" t="s">
        <v>1</v>
      </c>
      <c r="I1" s="171"/>
      <c r="J1" s="171" t="s">
        <v>0</v>
      </c>
      <c r="K1" s="171"/>
      <c r="L1" s="171" t="s">
        <v>3</v>
      </c>
      <c r="M1" s="171"/>
      <c r="N1" s="171" t="s">
        <v>2</v>
      </c>
      <c r="O1" s="171"/>
      <c r="P1" s="16" t="s">
        <v>71</v>
      </c>
      <c r="Q1" s="172" t="s">
        <v>8</v>
      </c>
      <c r="R1" s="172"/>
      <c r="S1" s="32" t="s">
        <v>74</v>
      </c>
      <c r="T1" s="175" t="s">
        <v>349</v>
      </c>
      <c r="U1" s="176" t="s">
        <v>348</v>
      </c>
      <c r="V1" s="176" t="s">
        <v>347</v>
      </c>
      <c r="W1" s="143"/>
      <c r="X1" s="177" t="s">
        <v>194</v>
      </c>
      <c r="Y1" s="178"/>
      <c r="Z1" s="178"/>
      <c r="AA1" s="178"/>
      <c r="AB1" s="178"/>
      <c r="AC1" s="178"/>
      <c r="AD1" s="178"/>
      <c r="AE1" s="178"/>
      <c r="AF1" s="178"/>
      <c r="AG1" s="178"/>
    </row>
    <row r="2" spans="1:37" ht="73.5" customHeight="1" x14ac:dyDescent="0.25">
      <c r="A2" s="54" t="s">
        <v>6</v>
      </c>
      <c r="B2" s="156" t="s">
        <v>72</v>
      </c>
      <c r="C2" s="47" t="s">
        <v>73</v>
      </c>
      <c r="D2" s="156" t="s">
        <v>72</v>
      </c>
      <c r="E2" s="47" t="s">
        <v>73</v>
      </c>
      <c r="F2" s="156" t="s">
        <v>72</v>
      </c>
      <c r="G2" s="47" t="s">
        <v>73</v>
      </c>
      <c r="H2" s="156" t="s">
        <v>72</v>
      </c>
      <c r="I2" s="47" t="s">
        <v>73</v>
      </c>
      <c r="J2" s="156" t="s">
        <v>72</v>
      </c>
      <c r="K2" s="47" t="s">
        <v>73</v>
      </c>
      <c r="L2" s="156" t="s">
        <v>72</v>
      </c>
      <c r="M2" s="47" t="s">
        <v>73</v>
      </c>
      <c r="N2" s="156" t="s">
        <v>72</v>
      </c>
      <c r="O2" s="47" t="s">
        <v>73</v>
      </c>
      <c r="P2" s="47" t="s">
        <v>5</v>
      </c>
      <c r="Q2" s="156" t="s">
        <v>72</v>
      </c>
      <c r="R2" s="47" t="s">
        <v>73</v>
      </c>
      <c r="S2" s="39" t="s">
        <v>75</v>
      </c>
      <c r="T2" s="175"/>
      <c r="U2" s="176"/>
      <c r="V2" s="176"/>
      <c r="W2" s="23" t="s">
        <v>171</v>
      </c>
      <c r="X2" s="22">
        <v>2019</v>
      </c>
      <c r="Y2" s="43">
        <v>2020</v>
      </c>
      <c r="Z2" s="43">
        <v>2021</v>
      </c>
      <c r="AA2" s="43">
        <v>2022</v>
      </c>
      <c r="AB2" s="43">
        <v>2023</v>
      </c>
      <c r="AC2" s="43">
        <v>2024</v>
      </c>
      <c r="AD2" s="43">
        <v>2025</v>
      </c>
      <c r="AE2" s="43">
        <v>2026</v>
      </c>
      <c r="AF2" s="43">
        <v>2027</v>
      </c>
      <c r="AG2" s="43">
        <v>2028</v>
      </c>
      <c r="AH2" s="43">
        <v>2029</v>
      </c>
      <c r="AI2" s="43">
        <v>2030</v>
      </c>
      <c r="AJ2" s="43">
        <v>2031</v>
      </c>
      <c r="AK2" s="43">
        <v>2032</v>
      </c>
    </row>
    <row r="3" spans="1:37" x14ac:dyDescent="0.25">
      <c r="A3" s="125" t="s">
        <v>412</v>
      </c>
      <c r="B3" s="114"/>
      <c r="C3" s="90"/>
      <c r="D3" s="114"/>
      <c r="E3" s="90"/>
      <c r="F3" s="114"/>
      <c r="G3" s="90"/>
      <c r="H3" s="114"/>
      <c r="I3" s="90"/>
      <c r="J3" s="114"/>
      <c r="K3" s="90"/>
      <c r="L3" s="114"/>
      <c r="M3" s="90"/>
      <c r="N3" s="114"/>
      <c r="O3" s="90"/>
      <c r="P3" s="90"/>
      <c r="Q3" s="89"/>
      <c r="R3" s="89"/>
      <c r="S3" s="90"/>
      <c r="T3" s="89"/>
      <c r="U3" s="89"/>
      <c r="V3" s="89"/>
      <c r="W3" s="88"/>
      <c r="X3" s="42">
        <f>'Αγορά 3α_Summary'!X3</f>
        <v>2.5000000000000001E-3</v>
      </c>
      <c r="Y3" s="42">
        <f>'Αγορά 3α_Summary'!Y3</f>
        <v>-1.2500000000000001E-2</v>
      </c>
      <c r="Z3" s="42">
        <f>'Αγορά 3α_Summary'!Z3</f>
        <v>1.24E-2</v>
      </c>
      <c r="AA3" s="42">
        <f>'Αγορά 3α_Summary'!AA3</f>
        <v>9.6500000000000002E-2</v>
      </c>
      <c r="AB3" s="42">
        <f>'Αγορά 3α_Summary'!AB3</f>
        <v>3.4599999999999999E-2</v>
      </c>
      <c r="AC3" s="42">
        <f>'Αγορά 3α_Summary'!AC3</f>
        <v>2.7400000000000001E-2</v>
      </c>
      <c r="AD3" s="42">
        <f>'Αγορά 3α_Summary'!AD3</f>
        <v>2.1000000000000001E-2</v>
      </c>
      <c r="AE3" s="42">
        <f>'Αγορά 3α_Summary'!AE3</f>
        <v>0.02</v>
      </c>
      <c r="AF3" s="42">
        <f>'Αγορά 3α_Summary'!AF3</f>
        <v>1.9E-2</v>
      </c>
      <c r="AG3" s="42">
        <f>'Αγορά 3α_Summary'!AG3</f>
        <v>1.9E-2</v>
      </c>
      <c r="AH3" s="42">
        <f>'Αγορά 3α_Summary'!AH3</f>
        <v>1.9E-2</v>
      </c>
      <c r="AI3" s="42">
        <f>'Αγορά 3α_Summary'!AI3</f>
        <v>1.9E-2</v>
      </c>
      <c r="AJ3" s="42">
        <f>'Αγορά 3α_Summary'!AJ3</f>
        <v>1.9E-2</v>
      </c>
      <c r="AK3" s="42">
        <f>'Αγορά 3α_Summary'!AK3</f>
        <v>1.9E-2</v>
      </c>
    </row>
    <row r="4" spans="1:37" ht="15.75" x14ac:dyDescent="0.25">
      <c r="A4" s="56" t="s">
        <v>76</v>
      </c>
      <c r="B4" s="26">
        <v>2.6364793481055648</v>
      </c>
      <c r="C4" s="11">
        <f>Parameters!$D$17</f>
        <v>0.22</v>
      </c>
      <c r="D4" s="26"/>
      <c r="E4" s="11"/>
      <c r="F4" s="26"/>
      <c r="G4" s="11"/>
      <c r="H4" s="26"/>
      <c r="I4" s="11"/>
      <c r="J4" s="26">
        <v>2.8634038661192998</v>
      </c>
      <c r="K4" s="48">
        <f>Parameters!$D$25</f>
        <v>0.31</v>
      </c>
      <c r="L4" s="26"/>
      <c r="M4" s="9"/>
      <c r="N4" s="26">
        <v>2.5050483614882824</v>
      </c>
      <c r="O4" s="9">
        <f>Parameters!$D$29</f>
        <v>0.31</v>
      </c>
      <c r="P4" s="9"/>
      <c r="Q4" s="4"/>
      <c r="R4" s="9"/>
      <c r="S4" s="40">
        <v>0.5</v>
      </c>
      <c r="T4" s="40"/>
      <c r="U4" s="40"/>
      <c r="V4" s="40"/>
      <c r="W4" s="91">
        <f t="shared" ref="W4:W6" si="0">IF((B4*C4+D4*E4+F4*G4+H4*I4+J4*K4+L4*M4+N4*O4+P4+Q4*R4)=0,"",
                          ((B4*C4+D4*E4+F4*G4+H4*I4+J4*K4+L4*M4+N4*O4)*IF(U4&gt;0,U4,1)+P4+IF(Q4=0,1,Q4)*R4)*(1+Overhead_Common)*IF(V4&gt;0,V4,1))</f>
        <v>2.468670211855732</v>
      </c>
      <c r="X4" s="143">
        <f t="shared" ref="X4:X6" si="1">W4</f>
        <v>2.468670211855732</v>
      </c>
      <c r="Y4" s="143">
        <f>X4*(1+X$3)</f>
        <v>2.474841887385371</v>
      </c>
      <c r="Z4" s="143">
        <f t="shared" ref="Z4:AK4" si="2">Y4*(1+Y$3)</f>
        <v>2.443906363793054</v>
      </c>
      <c r="AA4" s="143">
        <f t="shared" si="2"/>
        <v>2.4742108027040879</v>
      </c>
      <c r="AB4" s="143">
        <f t="shared" si="2"/>
        <v>2.7129721451650326</v>
      </c>
      <c r="AC4" s="143">
        <f t="shared" si="2"/>
        <v>2.8068409813877429</v>
      </c>
      <c r="AD4" s="143">
        <f t="shared" si="2"/>
        <v>2.8837484242777673</v>
      </c>
      <c r="AE4" s="143">
        <f t="shared" si="2"/>
        <v>2.9443071411876001</v>
      </c>
      <c r="AF4" s="143">
        <f t="shared" si="2"/>
        <v>3.0031932840113522</v>
      </c>
      <c r="AG4" s="143">
        <f t="shared" si="2"/>
        <v>3.0602539564075677</v>
      </c>
      <c r="AH4" s="143">
        <f t="shared" si="2"/>
        <v>3.1183987815793111</v>
      </c>
      <c r="AI4" s="143">
        <f t="shared" si="2"/>
        <v>3.1776483584293178</v>
      </c>
      <c r="AJ4" s="143">
        <f t="shared" si="2"/>
        <v>3.2380236772394744</v>
      </c>
      <c r="AK4" s="143">
        <f t="shared" si="2"/>
        <v>3.2995461271070239</v>
      </c>
    </row>
    <row r="5" spans="1:37" ht="15.75" x14ac:dyDescent="0.25">
      <c r="A5" s="56" t="s">
        <v>20</v>
      </c>
      <c r="B5" s="26">
        <v>2.7233154305305352</v>
      </c>
      <c r="C5" s="11">
        <f>Parameters!$D$17</f>
        <v>0.22</v>
      </c>
      <c r="D5" s="26">
        <v>5.1481379037579487</v>
      </c>
      <c r="E5" s="11">
        <f>Parameters!$D$19</f>
        <v>0.26</v>
      </c>
      <c r="F5" s="26"/>
      <c r="G5" s="11"/>
      <c r="H5" s="26">
        <v>7.9786563445264109</v>
      </c>
      <c r="I5" s="11">
        <f>Parameters!$D$23</f>
        <v>0.31</v>
      </c>
      <c r="J5" s="26">
        <v>1.3272268319007443</v>
      </c>
      <c r="K5" s="48">
        <f>Parameters!$D$25</f>
        <v>0.31</v>
      </c>
      <c r="L5" s="26"/>
      <c r="M5" s="9"/>
      <c r="N5" s="26">
        <v>2.5740689518789743</v>
      </c>
      <c r="O5" s="9">
        <f>Parameters!$D$29</f>
        <v>0.31</v>
      </c>
      <c r="P5" s="9"/>
      <c r="Q5" s="4"/>
      <c r="R5" s="9"/>
      <c r="S5" s="40">
        <v>0.5</v>
      </c>
      <c r="T5" s="40"/>
      <c r="U5" s="40"/>
      <c r="V5" s="40"/>
      <c r="W5" s="91">
        <f t="shared" si="0"/>
        <v>6.1824734504155536</v>
      </c>
      <c r="X5" s="143">
        <f t="shared" si="1"/>
        <v>6.1824734504155536</v>
      </c>
      <c r="Y5" s="143">
        <f>X5*(1+X$3)</f>
        <v>6.1979296340415919</v>
      </c>
      <c r="Z5" s="143">
        <f t="shared" ref="Z5:AK5" si="3">Y5*(1+Y$3)</f>
        <v>6.1204555136160721</v>
      </c>
      <c r="AA5" s="143">
        <f t="shared" si="3"/>
        <v>6.1963491619849114</v>
      </c>
      <c r="AB5" s="143">
        <f t="shared" si="3"/>
        <v>6.7942968561164552</v>
      </c>
      <c r="AC5" s="143">
        <f t="shared" si="3"/>
        <v>7.0293795273380839</v>
      </c>
      <c r="AD5" s="143">
        <f t="shared" si="3"/>
        <v>7.2219845263871481</v>
      </c>
      <c r="AE5" s="143">
        <f t="shared" si="3"/>
        <v>7.3736462014412778</v>
      </c>
      <c r="AF5" s="143">
        <f t="shared" si="3"/>
        <v>7.5211191254701033</v>
      </c>
      <c r="AG5" s="143">
        <f t="shared" si="3"/>
        <v>7.6640203888540341</v>
      </c>
      <c r="AH5" s="143">
        <f t="shared" si="3"/>
        <v>7.80963677624226</v>
      </c>
      <c r="AI5" s="143">
        <f t="shared" si="3"/>
        <v>7.9580198749908622</v>
      </c>
      <c r="AJ5" s="143">
        <f t="shared" si="3"/>
        <v>8.1092222526156874</v>
      </c>
      <c r="AK5" s="143">
        <f t="shared" si="3"/>
        <v>8.263297475415385</v>
      </c>
    </row>
    <row r="6" spans="1:37" ht="15.75" x14ac:dyDescent="0.25">
      <c r="A6" s="59" t="s">
        <v>33</v>
      </c>
      <c r="B6" s="29">
        <v>3.6310872407073802</v>
      </c>
      <c r="C6" s="13">
        <f>Parameters!$D$17</f>
        <v>0.22</v>
      </c>
      <c r="D6" s="29">
        <v>4.1185103230063591</v>
      </c>
      <c r="E6" s="13">
        <f>Parameters!$D$19</f>
        <v>0.26</v>
      </c>
      <c r="F6" s="29"/>
      <c r="G6" s="13"/>
      <c r="H6" s="29">
        <v>7.9786563445264109</v>
      </c>
      <c r="I6" s="11">
        <f>Parameters!$D$23</f>
        <v>0.31</v>
      </c>
      <c r="J6" s="29">
        <v>3.3180670797518608</v>
      </c>
      <c r="K6" s="48">
        <f>Parameters!$D$25</f>
        <v>0.31</v>
      </c>
      <c r="L6" s="29"/>
      <c r="M6" s="13"/>
      <c r="N6" s="29">
        <v>2.5740689518789743</v>
      </c>
      <c r="O6" s="9">
        <f>Parameters!$D$29</f>
        <v>0.31</v>
      </c>
      <c r="P6" s="13"/>
      <c r="Q6" s="29"/>
      <c r="R6" s="13"/>
      <c r="S6" s="40">
        <v>0.5</v>
      </c>
      <c r="T6" s="40"/>
      <c r="U6" s="40"/>
      <c r="V6" s="40"/>
      <c r="W6" s="91">
        <f t="shared" si="0"/>
        <v>6.7865572649006261</v>
      </c>
      <c r="X6" s="143">
        <f t="shared" si="1"/>
        <v>6.7865572649006261</v>
      </c>
      <c r="Y6" s="143">
        <f>X6*(1+X$3)</f>
        <v>6.8035236580628773</v>
      </c>
      <c r="Z6" s="143">
        <f t="shared" ref="Z6:AK6" si="4">Y6*(1+Y$3)</f>
        <v>6.7184796123370916</v>
      </c>
      <c r="AA6" s="143">
        <f t="shared" si="4"/>
        <v>6.801788759530071</v>
      </c>
      <c r="AB6" s="143">
        <f t="shared" si="4"/>
        <v>7.4581613748247229</v>
      </c>
      <c r="AC6" s="143">
        <f t="shared" si="4"/>
        <v>7.7162137583936579</v>
      </c>
      <c r="AD6" s="143">
        <f t="shared" si="4"/>
        <v>7.9276380153736445</v>
      </c>
      <c r="AE6" s="143">
        <f t="shared" si="4"/>
        <v>8.0941184136964903</v>
      </c>
      <c r="AF6" s="143">
        <f t="shared" si="4"/>
        <v>8.2560007819704211</v>
      </c>
      <c r="AG6" s="143">
        <f t="shared" si="4"/>
        <v>8.4128647968278578</v>
      </c>
      <c r="AH6" s="143">
        <f t="shared" si="4"/>
        <v>8.5727092279675858</v>
      </c>
      <c r="AI6" s="143">
        <f t="shared" si="4"/>
        <v>8.7355907032989695</v>
      </c>
      <c r="AJ6" s="143">
        <f t="shared" si="4"/>
        <v>8.9015669266616495</v>
      </c>
      <c r="AK6" s="143">
        <f t="shared" si="4"/>
        <v>9.07069669826822</v>
      </c>
    </row>
    <row r="7" spans="1:37" ht="15.75" x14ac:dyDescent="0.25">
      <c r="A7" s="55" t="s">
        <v>40</v>
      </c>
      <c r="B7" s="114"/>
      <c r="C7" s="90"/>
      <c r="D7" s="114"/>
      <c r="E7" s="90"/>
      <c r="F7" s="114"/>
      <c r="G7" s="90"/>
      <c r="H7" s="114"/>
      <c r="I7" s="90"/>
      <c r="J7" s="114"/>
      <c r="K7" s="90"/>
      <c r="L7" s="114"/>
      <c r="M7" s="90"/>
      <c r="N7" s="114"/>
      <c r="O7" s="90"/>
      <c r="P7" s="90"/>
      <c r="Q7" s="89"/>
      <c r="R7" s="89"/>
      <c r="S7" s="90"/>
      <c r="T7" s="89"/>
      <c r="U7" s="89"/>
      <c r="V7" s="89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</row>
    <row r="8" spans="1:37" ht="135" x14ac:dyDescent="0.25">
      <c r="A8" s="59" t="s">
        <v>190</v>
      </c>
      <c r="B8" s="26">
        <v>9.0777181017684505</v>
      </c>
      <c r="C8" s="11">
        <f>Parameters!$D$17</f>
        <v>0.22</v>
      </c>
      <c r="D8" s="26">
        <v>30.888827422547692</v>
      </c>
      <c r="E8" s="11">
        <f>Parameters!$D$19</f>
        <v>0.26</v>
      </c>
      <c r="F8" s="26">
        <v>38.632737759290364</v>
      </c>
      <c r="G8" s="11">
        <f>Parameters!$D$21</f>
        <v>0.22</v>
      </c>
      <c r="H8" s="26">
        <v>7.9786563445264109</v>
      </c>
      <c r="I8" s="11">
        <f>Parameters!$D$23</f>
        <v>0.31</v>
      </c>
      <c r="J8" s="26">
        <v>159.26721982808931</v>
      </c>
      <c r="K8" s="11">
        <f>Parameters!$D$25</f>
        <v>0.31</v>
      </c>
      <c r="L8" s="26">
        <v>21.235629310411909</v>
      </c>
      <c r="M8" s="9">
        <f>Parameters!$D$27</f>
        <v>0.31</v>
      </c>
      <c r="N8" s="26">
        <v>2.5740689518789743</v>
      </c>
      <c r="O8" s="9">
        <f>Parameters!$D$29</f>
        <v>0.31</v>
      </c>
      <c r="P8" s="13"/>
      <c r="Q8" s="29"/>
      <c r="R8" s="13"/>
      <c r="S8" s="33"/>
      <c r="T8" s="142" t="s">
        <v>357</v>
      </c>
      <c r="U8" s="33"/>
      <c r="V8" s="33">
        <f>1/Parameters!$B$4</f>
        <v>0.33333333333333331</v>
      </c>
      <c r="W8" s="91">
        <f t="shared" ref="W8" si="5">IF((B8*C8+D8*E8+F8*G8+H8*I8+J8*K8+L8*M8+N8*O8+P8+Q8*R8)=0,"",
                          ((B8*C8+D8*E8+F8*G8+H8*I8+J8*K8+L8*M8+N8*O8)*IF(U8&gt;0,U8,1)+P8+IF(Q8=0,1,Q8)*R8)*(1+Overhead_Common)*IF(V8&gt;0,V8,1))</f>
        <v>28.510028614509338</v>
      </c>
      <c r="X8" s="143">
        <f t="shared" ref="X8" si="6">W8</f>
        <v>28.510028614509338</v>
      </c>
      <c r="Y8" s="143">
        <f>X8*(1+X$3)</f>
        <v>28.581303686045608</v>
      </c>
      <c r="Z8" s="143">
        <f t="shared" ref="Z8:AK8" si="7">Y8*(1+Y$3)</f>
        <v>28.224037389970039</v>
      </c>
      <c r="AA8" s="143">
        <f t="shared" si="7"/>
        <v>28.574015453605668</v>
      </c>
      <c r="AB8" s="143">
        <f t="shared" si="7"/>
        <v>31.331407944878617</v>
      </c>
      <c r="AC8" s="143">
        <f t="shared" si="7"/>
        <v>32.415474659771412</v>
      </c>
      <c r="AD8" s="143">
        <f t="shared" si="7"/>
        <v>33.303658665449149</v>
      </c>
      <c r="AE8" s="143">
        <f t="shared" si="7"/>
        <v>34.003035497423575</v>
      </c>
      <c r="AF8" s="143">
        <f t="shared" si="7"/>
        <v>34.683096207372046</v>
      </c>
      <c r="AG8" s="143">
        <f t="shared" si="7"/>
        <v>35.342075035312114</v>
      </c>
      <c r="AH8" s="143">
        <f t="shared" si="7"/>
        <v>36.013574460983044</v>
      </c>
      <c r="AI8" s="143">
        <f t="shared" si="7"/>
        <v>36.697832375741719</v>
      </c>
      <c r="AJ8" s="143">
        <f t="shared" si="7"/>
        <v>37.395091190880805</v>
      </c>
      <c r="AK8" s="143">
        <f t="shared" si="7"/>
        <v>38.105597923507538</v>
      </c>
    </row>
    <row r="9" spans="1:37" ht="31.5" x14ac:dyDescent="0.25">
      <c r="A9" s="59" t="s">
        <v>41</v>
      </c>
      <c r="B9" s="72">
        <v>2.2694295254421126</v>
      </c>
      <c r="C9" s="70">
        <f>Parameters!$D$17</f>
        <v>0.22</v>
      </c>
      <c r="D9" s="72">
        <v>1.5444413711273848</v>
      </c>
      <c r="E9" s="70">
        <f>Parameters!$D$19</f>
        <v>0.26</v>
      </c>
      <c r="F9" s="72"/>
      <c r="G9" s="70"/>
      <c r="H9" s="72"/>
      <c r="I9" s="70"/>
      <c r="J9" s="72"/>
      <c r="K9" s="70"/>
      <c r="L9" s="72"/>
      <c r="M9" s="70"/>
      <c r="N9" s="72"/>
      <c r="O9" s="70"/>
      <c r="P9" s="69"/>
      <c r="Q9" s="68"/>
      <c r="R9" s="69"/>
      <c r="S9" s="40">
        <v>0.5</v>
      </c>
      <c r="T9" s="40"/>
      <c r="U9" s="40"/>
      <c r="V9" s="40"/>
      <c r="W9" s="91">
        <f t="shared" ref="W9:W10" si="8">IF((B9*C9+D9*E9+F9*G9+H9*I9+J9*K9+L9*M9+N9*O9+P9+Q9*R9)=0,"",
                          ((B9*C9+D9*E9+F9*G9+H9*I9+J9*K9+L9*M9+N9*O9)*IF(U9&gt;0,U9,1)+P9+IF(Q9=0,1,Q9)*R9)*(1+Overhead_Common)*IF(V9&gt;0,V9,1))</f>
        <v>0.99091217729942349</v>
      </c>
      <c r="X9" s="145">
        <f t="shared" ref="X9:X10" si="9">W9</f>
        <v>0.99091217729942349</v>
      </c>
      <c r="Y9" s="145">
        <f>X9*(1+X$3)</f>
        <v>0.99338945774267196</v>
      </c>
      <c r="Z9" s="145">
        <f t="shared" ref="Z9:AK9" si="10">Y9*(1+Y$3)</f>
        <v>0.98097208952088855</v>
      </c>
      <c r="AA9" s="145">
        <f t="shared" si="10"/>
        <v>0.99313614343094758</v>
      </c>
      <c r="AB9" s="145">
        <f t="shared" si="10"/>
        <v>1.0889737812720341</v>
      </c>
      <c r="AC9" s="145">
        <f t="shared" si="10"/>
        <v>1.1266522741040466</v>
      </c>
      <c r="AD9" s="145">
        <f t="shared" si="10"/>
        <v>1.1575225464144976</v>
      </c>
      <c r="AE9" s="145">
        <f t="shared" si="10"/>
        <v>1.1818305198892018</v>
      </c>
      <c r="AF9" s="145">
        <f t="shared" si="10"/>
        <v>1.2054671302869859</v>
      </c>
      <c r="AG9" s="145">
        <f t="shared" si="10"/>
        <v>1.2283710057624386</v>
      </c>
      <c r="AH9" s="145">
        <f t="shared" si="10"/>
        <v>1.2517100548719249</v>
      </c>
      <c r="AI9" s="145">
        <f t="shared" si="10"/>
        <v>1.2754925459144912</v>
      </c>
      <c r="AJ9" s="145">
        <f t="shared" si="10"/>
        <v>1.2997269042868664</v>
      </c>
      <c r="AK9" s="145">
        <f t="shared" si="10"/>
        <v>1.3244217154683169</v>
      </c>
    </row>
    <row r="10" spans="1:37" ht="31.5" x14ac:dyDescent="0.25">
      <c r="A10" s="62" t="s">
        <v>189</v>
      </c>
      <c r="B10" s="72">
        <v>2.2694295254421126</v>
      </c>
      <c r="C10" s="70">
        <f>Parameters!$D$17</f>
        <v>0.22</v>
      </c>
      <c r="D10" s="72">
        <v>1.5444413711273848</v>
      </c>
      <c r="E10" s="70">
        <f>Parameters!$D$19</f>
        <v>0.26</v>
      </c>
      <c r="F10" s="72"/>
      <c r="G10" s="70"/>
      <c r="H10" s="72"/>
      <c r="I10" s="70"/>
      <c r="J10" s="72"/>
      <c r="K10" s="70"/>
      <c r="L10" s="72"/>
      <c r="M10" s="70"/>
      <c r="N10" s="72"/>
      <c r="O10" s="70"/>
      <c r="P10" s="69"/>
      <c r="Q10" s="68"/>
      <c r="R10" s="69"/>
      <c r="S10" s="40">
        <v>0.5</v>
      </c>
      <c r="T10" s="40"/>
      <c r="U10" s="40"/>
      <c r="V10" s="40"/>
      <c r="W10" s="91">
        <f t="shared" si="8"/>
        <v>0.99091217729942349</v>
      </c>
      <c r="X10" s="145">
        <f t="shared" si="9"/>
        <v>0.99091217729942349</v>
      </c>
      <c r="Y10" s="145">
        <f>X10*(1+X$3)</f>
        <v>0.99338945774267196</v>
      </c>
      <c r="Z10" s="145">
        <f t="shared" ref="Z10:AK10" si="11">Y10*(1+Y$3)</f>
        <v>0.98097208952088855</v>
      </c>
      <c r="AA10" s="145">
        <f t="shared" si="11"/>
        <v>0.99313614343094758</v>
      </c>
      <c r="AB10" s="145">
        <f t="shared" si="11"/>
        <v>1.0889737812720341</v>
      </c>
      <c r="AC10" s="145">
        <f t="shared" si="11"/>
        <v>1.1266522741040466</v>
      </c>
      <c r="AD10" s="145">
        <f t="shared" si="11"/>
        <v>1.1575225464144976</v>
      </c>
      <c r="AE10" s="145">
        <f t="shared" si="11"/>
        <v>1.1818305198892018</v>
      </c>
      <c r="AF10" s="145">
        <f t="shared" si="11"/>
        <v>1.2054671302869859</v>
      </c>
      <c r="AG10" s="145">
        <f t="shared" si="11"/>
        <v>1.2283710057624386</v>
      </c>
      <c r="AH10" s="145">
        <f t="shared" si="11"/>
        <v>1.2517100548719249</v>
      </c>
      <c r="AI10" s="145">
        <f t="shared" si="11"/>
        <v>1.2754925459144912</v>
      </c>
      <c r="AJ10" s="145">
        <f t="shared" si="11"/>
        <v>1.2997269042868664</v>
      </c>
      <c r="AK10" s="145">
        <f t="shared" si="11"/>
        <v>1.3244217154683169</v>
      </c>
    </row>
    <row r="11" spans="1:37" ht="15.75" x14ac:dyDescent="0.25">
      <c r="A11" s="55" t="s">
        <v>32</v>
      </c>
      <c r="B11" s="114"/>
      <c r="C11" s="90"/>
      <c r="D11" s="114"/>
      <c r="E11" s="90"/>
      <c r="F11" s="114"/>
      <c r="G11" s="90"/>
      <c r="H11" s="114"/>
      <c r="I11" s="90"/>
      <c r="J11" s="114"/>
      <c r="K11" s="90"/>
      <c r="L11" s="114"/>
      <c r="M11" s="90"/>
      <c r="N11" s="114"/>
      <c r="O11" s="90"/>
      <c r="P11" s="90"/>
      <c r="Q11" s="89"/>
      <c r="R11" s="89"/>
      <c r="S11" s="90"/>
      <c r="T11" s="89"/>
      <c r="U11" s="89"/>
      <c r="V11" s="89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1:37" ht="31.5" x14ac:dyDescent="0.25">
      <c r="A12" s="59" t="s">
        <v>35</v>
      </c>
      <c r="B12" s="26">
        <v>2.7233154305305352</v>
      </c>
      <c r="C12" s="11">
        <f>Parameters!$D$17</f>
        <v>0.22</v>
      </c>
      <c r="D12" s="26">
        <v>3.0888827422547696</v>
      </c>
      <c r="E12" s="11">
        <f>Parameters!$D$19</f>
        <v>0.26</v>
      </c>
      <c r="F12" s="26"/>
      <c r="G12" s="11"/>
      <c r="H12" s="26">
        <v>7.9786563445264109</v>
      </c>
      <c r="I12" s="11">
        <f>Parameters!$D$23</f>
        <v>0.31</v>
      </c>
      <c r="J12" s="26">
        <v>8.6269744073548384</v>
      </c>
      <c r="K12" s="48">
        <f>Parameters!$D$25</f>
        <v>0.31</v>
      </c>
      <c r="L12" s="26">
        <v>1.3272268319007443</v>
      </c>
      <c r="M12" s="9">
        <f>Parameters!$D$27</f>
        <v>0.31</v>
      </c>
      <c r="N12" s="26">
        <v>2.7027723994729231</v>
      </c>
      <c r="O12" s="9">
        <f>Parameters!$D$29</f>
        <v>0.31</v>
      </c>
      <c r="P12" s="11">
        <v>2</v>
      </c>
      <c r="Q12" s="26"/>
      <c r="R12" s="11"/>
      <c r="S12" s="40">
        <v>0.5</v>
      </c>
      <c r="T12" s="40"/>
      <c r="U12" s="40"/>
      <c r="V12" s="40"/>
      <c r="W12" s="91">
        <f t="shared" ref="W12:W17" si="12">IF((B12*C12+D12*E12+F12*G12+H12*I12+J12*K12+L12*M12+N12*O12+P12+Q12*R12)=0,"",
                          ((B12*C12+D12*E12+F12*G12+H12*I12+J12*K12+L12*M12+N12*O12)*IF(U12&gt;0,U12,1)+P12+IF(Q12=0,1,Q12)*R12)*(1+Overhead_Common)*IF(V12&gt;0,V12,1))</f>
        <v>10.779212622763181</v>
      </c>
      <c r="X12" s="143">
        <f t="shared" ref="X12:X17" si="13">W12</f>
        <v>10.779212622763181</v>
      </c>
      <c r="Y12" s="143">
        <f>X12*(1+X$3)</f>
        <v>10.806160654320088</v>
      </c>
      <c r="Z12" s="143">
        <f t="shared" ref="Z12:AK12" si="14">Y12*(1+Y$3)</f>
        <v>10.671083646141087</v>
      </c>
      <c r="AA12" s="143">
        <f t="shared" si="14"/>
        <v>10.803405083353235</v>
      </c>
      <c r="AB12" s="143">
        <f t="shared" si="14"/>
        <v>11.845933673896823</v>
      </c>
      <c r="AC12" s="143">
        <f t="shared" si="14"/>
        <v>12.255802979013653</v>
      </c>
      <c r="AD12" s="143">
        <f t="shared" si="14"/>
        <v>12.591611980638628</v>
      </c>
      <c r="AE12" s="143">
        <f t="shared" si="14"/>
        <v>12.856035832232038</v>
      </c>
      <c r="AF12" s="143">
        <f t="shared" si="14"/>
        <v>13.113156548876679</v>
      </c>
      <c r="AG12" s="143">
        <f t="shared" si="14"/>
        <v>13.362306523305335</v>
      </c>
      <c r="AH12" s="143">
        <f t="shared" si="14"/>
        <v>13.616190347248136</v>
      </c>
      <c r="AI12" s="143">
        <f t="shared" si="14"/>
        <v>13.874897963845848</v>
      </c>
      <c r="AJ12" s="143">
        <f t="shared" si="14"/>
        <v>14.138521025158918</v>
      </c>
      <c r="AK12" s="143">
        <f t="shared" si="14"/>
        <v>14.407152924636936</v>
      </c>
    </row>
    <row r="13" spans="1:37" ht="31.5" x14ac:dyDescent="0.25">
      <c r="A13" s="59" t="s">
        <v>36</v>
      </c>
      <c r="B13" s="26">
        <v>2.2694295254421126</v>
      </c>
      <c r="C13" s="11">
        <f>Parameters!$D$17</f>
        <v>0.22</v>
      </c>
      <c r="D13" s="26">
        <v>3.0888827422547696</v>
      </c>
      <c r="E13" s="11">
        <f>Parameters!$D$19</f>
        <v>0.26</v>
      </c>
      <c r="F13" s="26"/>
      <c r="G13" s="11"/>
      <c r="H13" s="26">
        <v>7.9786563445264109</v>
      </c>
      <c r="I13" s="11">
        <f>Parameters!$D$23</f>
        <v>0.31</v>
      </c>
      <c r="J13" s="26">
        <v>6.6361341595037215</v>
      </c>
      <c r="K13" s="48">
        <f>Parameters!$D$25</f>
        <v>0.31</v>
      </c>
      <c r="L13" s="26">
        <v>3.3180670797518608</v>
      </c>
      <c r="M13" s="9">
        <f>Parameters!$D$27</f>
        <v>0.31</v>
      </c>
      <c r="N13" s="26">
        <v>2.5740689518789743</v>
      </c>
      <c r="O13" s="9">
        <f>Parameters!$D$29</f>
        <v>0.31</v>
      </c>
      <c r="P13" s="11">
        <v>2</v>
      </c>
      <c r="Q13" s="26"/>
      <c r="R13" s="11"/>
      <c r="S13" s="40">
        <v>0.5</v>
      </c>
      <c r="T13" s="40"/>
      <c r="U13" s="40"/>
      <c r="V13" s="40"/>
      <c r="W13" s="91">
        <f t="shared" si="12"/>
        <v>10.625484358102245</v>
      </c>
      <c r="X13" s="143">
        <f t="shared" si="13"/>
        <v>10.625484358102245</v>
      </c>
      <c r="Y13" s="143">
        <f>X13*(1+X$3)</f>
        <v>10.6520480689975</v>
      </c>
      <c r="Z13" s="143">
        <f t="shared" ref="Z13:AK13" si="15">Y13*(1+Y$3)</f>
        <v>10.518897468135032</v>
      </c>
      <c r="AA13" s="143">
        <f t="shared" si="15"/>
        <v>10.649331796739906</v>
      </c>
      <c r="AB13" s="143">
        <f t="shared" si="15"/>
        <v>11.676992315125307</v>
      </c>
      <c r="AC13" s="143">
        <f t="shared" si="15"/>
        <v>12.081016249228643</v>
      </c>
      <c r="AD13" s="143">
        <f t="shared" si="15"/>
        <v>12.412036094457509</v>
      </c>
      <c r="AE13" s="143">
        <f t="shared" si="15"/>
        <v>12.672688852441116</v>
      </c>
      <c r="AF13" s="143">
        <f t="shared" si="15"/>
        <v>12.926142629489938</v>
      </c>
      <c r="AG13" s="143">
        <f t="shared" si="15"/>
        <v>13.171739339450246</v>
      </c>
      <c r="AH13" s="143">
        <f t="shared" si="15"/>
        <v>13.4220023868998</v>
      </c>
      <c r="AI13" s="143">
        <f t="shared" si="15"/>
        <v>13.677020432250895</v>
      </c>
      <c r="AJ13" s="143">
        <f t="shared" si="15"/>
        <v>13.936883820463661</v>
      </c>
      <c r="AK13" s="143">
        <f t="shared" si="15"/>
        <v>14.201684613052469</v>
      </c>
    </row>
    <row r="14" spans="1:37" ht="31.5" x14ac:dyDescent="0.25">
      <c r="A14" s="59" t="s">
        <v>90</v>
      </c>
      <c r="B14" s="26">
        <v>2.4207248271382533</v>
      </c>
      <c r="C14" s="11">
        <f>Parameters!$D$17</f>
        <v>0.22</v>
      </c>
      <c r="D14" s="26">
        <v>3.0888827422547696</v>
      </c>
      <c r="E14" s="11">
        <f>Parameters!$D$19</f>
        <v>0.26</v>
      </c>
      <c r="F14" s="26"/>
      <c r="G14" s="11"/>
      <c r="H14" s="26">
        <v>7.9786563445264109</v>
      </c>
      <c r="I14" s="11">
        <f>Parameters!$D$23</f>
        <v>0.31</v>
      </c>
      <c r="J14" s="26">
        <v>3.3180670797518608</v>
      </c>
      <c r="K14" s="48">
        <f>Parameters!$D$25</f>
        <v>0.31</v>
      </c>
      <c r="L14" s="26">
        <v>2.3226469558263023</v>
      </c>
      <c r="M14" s="9">
        <f>Parameters!$D$27</f>
        <v>0.31</v>
      </c>
      <c r="N14" s="26">
        <v>2.7027723994729231</v>
      </c>
      <c r="O14" s="9">
        <f>Parameters!$D$29</f>
        <v>0.31</v>
      </c>
      <c r="P14" s="11">
        <v>2</v>
      </c>
      <c r="Q14" s="26"/>
      <c r="R14" s="11"/>
      <c r="S14" s="40">
        <v>0.5</v>
      </c>
      <c r="T14" s="40"/>
      <c r="U14" s="40"/>
      <c r="V14" s="40"/>
      <c r="W14" s="91">
        <f t="shared" si="12"/>
        <v>9.2350865602882504</v>
      </c>
      <c r="X14" s="143">
        <f t="shared" si="13"/>
        <v>9.2350865602882504</v>
      </c>
      <c r="Y14" s="143">
        <f>X14*(1+X$3)</f>
        <v>9.2581742766889707</v>
      </c>
      <c r="Z14" s="143">
        <f t="shared" ref="Z14:AK14" si="16">Y14*(1+Y$3)</f>
        <v>9.1424470982303596</v>
      </c>
      <c r="AA14" s="143">
        <f t="shared" si="16"/>
        <v>9.2558134422484155</v>
      </c>
      <c r="AB14" s="143">
        <f t="shared" si="16"/>
        <v>10.148999439425388</v>
      </c>
      <c r="AC14" s="143">
        <f t="shared" si="16"/>
        <v>10.500154820029506</v>
      </c>
      <c r="AD14" s="143">
        <f t="shared" si="16"/>
        <v>10.787859062098315</v>
      </c>
      <c r="AE14" s="143">
        <f t="shared" si="16"/>
        <v>11.014404102402379</v>
      </c>
      <c r="AF14" s="143">
        <f t="shared" si="16"/>
        <v>11.234692184450427</v>
      </c>
      <c r="AG14" s="143">
        <f t="shared" si="16"/>
        <v>11.448151335954984</v>
      </c>
      <c r="AH14" s="143">
        <f t="shared" si="16"/>
        <v>11.665666211338127</v>
      </c>
      <c r="AI14" s="143">
        <f t="shared" si="16"/>
        <v>11.88731386935355</v>
      </c>
      <c r="AJ14" s="143">
        <f t="shared" si="16"/>
        <v>12.113172832871266</v>
      </c>
      <c r="AK14" s="143">
        <f t="shared" si="16"/>
        <v>12.343323116695819</v>
      </c>
    </row>
    <row r="15" spans="1:37" ht="31.5" x14ac:dyDescent="0.25">
      <c r="A15" s="59" t="s">
        <v>88</v>
      </c>
      <c r="B15" s="26">
        <v>2.9502583830747464</v>
      </c>
      <c r="C15" s="11">
        <f>Parameters!$D$17</f>
        <v>0.22</v>
      </c>
      <c r="D15" s="26">
        <v>3.0888827422547696</v>
      </c>
      <c r="E15" s="11">
        <f>Parameters!$D$19</f>
        <v>0.26</v>
      </c>
      <c r="F15" s="26"/>
      <c r="G15" s="11"/>
      <c r="H15" s="26">
        <v>7.9786563445264109</v>
      </c>
      <c r="I15" s="11">
        <f>Parameters!$D$23</f>
        <v>0.31</v>
      </c>
      <c r="J15" s="26">
        <v>10.617814655205954</v>
      </c>
      <c r="K15" s="48">
        <f>Parameters!$D$25</f>
        <v>0.31</v>
      </c>
      <c r="L15" s="26">
        <v>2.3226469558263023</v>
      </c>
      <c r="M15" s="9">
        <f>Parameters!$D$27</f>
        <v>0.31</v>
      </c>
      <c r="N15" s="26">
        <v>5.1481379037579487</v>
      </c>
      <c r="O15" s="9">
        <f>Parameters!$D$29</f>
        <v>0.31</v>
      </c>
      <c r="P15" s="11">
        <v>2</v>
      </c>
      <c r="Q15" s="26"/>
      <c r="R15" s="11"/>
      <c r="S15" s="40">
        <v>0.5</v>
      </c>
      <c r="T15" s="40"/>
      <c r="U15" s="40"/>
      <c r="V15" s="40"/>
      <c r="W15" s="91">
        <f t="shared" si="12"/>
        <v>12.686317241015919</v>
      </c>
      <c r="X15" s="143">
        <f t="shared" si="13"/>
        <v>12.686317241015919</v>
      </c>
      <c r="Y15" s="143">
        <f>X15*(1+X$3)</f>
        <v>12.718033034118458</v>
      </c>
      <c r="Z15" s="143">
        <f t="shared" ref="Z15:AK15" si="17">Y15*(1+Y$3)</f>
        <v>12.559057621191977</v>
      </c>
      <c r="AA15" s="143">
        <f t="shared" si="17"/>
        <v>12.714789935694757</v>
      </c>
      <c r="AB15" s="143">
        <f t="shared" si="17"/>
        <v>13.941767164489301</v>
      </c>
      <c r="AC15" s="143">
        <f t="shared" si="17"/>
        <v>14.424152308380631</v>
      </c>
      <c r="AD15" s="143">
        <f t="shared" si="17"/>
        <v>14.819374081630261</v>
      </c>
      <c r="AE15" s="143">
        <f t="shared" si="17"/>
        <v>15.130580937344495</v>
      </c>
      <c r="AF15" s="143">
        <f t="shared" si="17"/>
        <v>15.433192556091386</v>
      </c>
      <c r="AG15" s="143">
        <f t="shared" si="17"/>
        <v>15.726423214657121</v>
      </c>
      <c r="AH15" s="143">
        <f t="shared" si="17"/>
        <v>16.025225255735606</v>
      </c>
      <c r="AI15" s="143">
        <f t="shared" si="17"/>
        <v>16.32970453559458</v>
      </c>
      <c r="AJ15" s="143">
        <f t="shared" si="17"/>
        <v>16.639968921770876</v>
      </c>
      <c r="AK15" s="143">
        <f t="shared" si="17"/>
        <v>16.956128331284521</v>
      </c>
    </row>
    <row r="16" spans="1:37" ht="31.5" x14ac:dyDescent="0.25">
      <c r="A16" s="59" t="s">
        <v>89</v>
      </c>
      <c r="B16" s="26">
        <v>4.5388590508842253</v>
      </c>
      <c r="C16" s="11">
        <f>Parameters!$D$17</f>
        <v>0.22</v>
      </c>
      <c r="D16" s="26">
        <v>6.1777654845095391</v>
      </c>
      <c r="E16" s="11">
        <f>Parameters!$D$19</f>
        <v>0.26</v>
      </c>
      <c r="F16" s="26"/>
      <c r="G16" s="11"/>
      <c r="H16" s="26">
        <v>7.9786563445264109</v>
      </c>
      <c r="I16" s="11">
        <f>Parameters!$D$23</f>
        <v>0.31</v>
      </c>
      <c r="J16" s="26">
        <v>13.272268319007443</v>
      </c>
      <c r="K16" s="48">
        <f>Parameters!$D$25</f>
        <v>0.31</v>
      </c>
      <c r="L16" s="26">
        <v>3.3180670797518608</v>
      </c>
      <c r="M16" s="9">
        <f>Parameters!$D$27</f>
        <v>0.31</v>
      </c>
      <c r="N16" s="26">
        <v>7.722206855636923</v>
      </c>
      <c r="O16" s="9">
        <f>Parameters!$D$29</f>
        <v>0.31</v>
      </c>
      <c r="P16" s="11">
        <v>2</v>
      </c>
      <c r="Q16" s="26"/>
      <c r="R16" s="11"/>
      <c r="S16" s="40">
        <v>0.5</v>
      </c>
      <c r="T16" s="40"/>
      <c r="U16" s="40"/>
      <c r="V16" s="40"/>
      <c r="W16" s="91">
        <f t="shared" si="12"/>
        <v>16.076543541116333</v>
      </c>
      <c r="X16" s="143">
        <f t="shared" si="13"/>
        <v>16.076543541116333</v>
      </c>
      <c r="Y16" s="143">
        <f>X16*(1+X$3)</f>
        <v>16.116734899969124</v>
      </c>
      <c r="Z16" s="143">
        <f t="shared" ref="Z16:AK16" si="18">Y16*(1+Y$3)</f>
        <v>15.915275713719511</v>
      </c>
      <c r="AA16" s="143">
        <f t="shared" si="18"/>
        <v>16.112625132569633</v>
      </c>
      <c r="AB16" s="143">
        <f t="shared" si="18"/>
        <v>17.667493457862602</v>
      </c>
      <c r="AC16" s="143">
        <f t="shared" si="18"/>
        <v>18.278788731504648</v>
      </c>
      <c r="AD16" s="143">
        <f t="shared" si="18"/>
        <v>18.779627542747878</v>
      </c>
      <c r="AE16" s="143">
        <f t="shared" si="18"/>
        <v>19.173999721145581</v>
      </c>
      <c r="AF16" s="143">
        <f t="shared" si="18"/>
        <v>19.557479715568494</v>
      </c>
      <c r="AG16" s="143">
        <f t="shared" si="18"/>
        <v>19.929071830164293</v>
      </c>
      <c r="AH16" s="143">
        <f t="shared" si="18"/>
        <v>20.307724194937414</v>
      </c>
      <c r="AI16" s="143">
        <f t="shared" si="18"/>
        <v>20.693570954641224</v>
      </c>
      <c r="AJ16" s="143">
        <f t="shared" si="18"/>
        <v>21.086748802779404</v>
      </c>
      <c r="AK16" s="143">
        <f t="shared" si="18"/>
        <v>21.487397030032209</v>
      </c>
    </row>
    <row r="17" spans="1:49" ht="31.5" x14ac:dyDescent="0.25">
      <c r="A17" s="59" t="s">
        <v>39</v>
      </c>
      <c r="B17" s="26">
        <v>2.7233154305305352</v>
      </c>
      <c r="C17" s="11">
        <f>Parameters!$D$17</f>
        <v>0.22</v>
      </c>
      <c r="D17" s="26">
        <v>3.0888827422547696</v>
      </c>
      <c r="E17" s="11">
        <f>Parameters!$D$19</f>
        <v>0.26</v>
      </c>
      <c r="F17" s="26"/>
      <c r="G17" s="11"/>
      <c r="H17" s="26">
        <v>7.9786563445264109</v>
      </c>
      <c r="I17" s="11">
        <f>Parameters!$D$23</f>
        <v>0.31</v>
      </c>
      <c r="J17" s="26">
        <v>7.9633609914044658</v>
      </c>
      <c r="K17" s="48">
        <f>Parameters!$D$25</f>
        <v>0.31</v>
      </c>
      <c r="L17" s="26">
        <v>1.3272268319007443</v>
      </c>
      <c r="M17" s="9">
        <f>Parameters!$D$27</f>
        <v>0.31</v>
      </c>
      <c r="N17" s="26">
        <v>2.5740689518789743</v>
      </c>
      <c r="O17" s="9">
        <f>Parameters!$D$29</f>
        <v>0.31</v>
      </c>
      <c r="P17" s="11">
        <v>2</v>
      </c>
      <c r="Q17" s="26"/>
      <c r="R17" s="11"/>
      <c r="S17" s="40">
        <v>0.5</v>
      </c>
      <c r="T17" s="40"/>
      <c r="U17" s="40"/>
      <c r="V17" s="40"/>
      <c r="W17" s="91">
        <f t="shared" si="12"/>
        <v>10.509032572294567</v>
      </c>
      <c r="X17" s="143">
        <f t="shared" si="13"/>
        <v>10.509032572294567</v>
      </c>
      <c r="Y17" s="143">
        <f>X17*(1+X$3)</f>
        <v>10.535305153725302</v>
      </c>
      <c r="Z17" s="143">
        <f t="shared" ref="Z17:AK17" si="19">Y17*(1+Y$3)</f>
        <v>10.403613839303736</v>
      </c>
      <c r="AA17" s="143">
        <f t="shared" si="19"/>
        <v>10.532618650911102</v>
      </c>
      <c r="AB17" s="143">
        <f t="shared" si="19"/>
        <v>11.549016350724024</v>
      </c>
      <c r="AC17" s="143">
        <f t="shared" si="19"/>
        <v>11.948612316459075</v>
      </c>
      <c r="AD17" s="143">
        <f t="shared" si="19"/>
        <v>12.276004293930054</v>
      </c>
      <c r="AE17" s="143">
        <f t="shared" si="19"/>
        <v>12.533800384102584</v>
      </c>
      <c r="AF17" s="143">
        <f t="shared" si="19"/>
        <v>12.784476391784636</v>
      </c>
      <c r="AG17" s="143">
        <f t="shared" si="19"/>
        <v>13.027381443228544</v>
      </c>
      <c r="AH17" s="143">
        <f t="shared" si="19"/>
        <v>13.274901690649886</v>
      </c>
      <c r="AI17" s="143">
        <f t="shared" si="19"/>
        <v>13.527124822772231</v>
      </c>
      <c r="AJ17" s="143">
        <f t="shared" si="19"/>
        <v>13.784140194404902</v>
      </c>
      <c r="AK17" s="143">
        <f t="shared" si="19"/>
        <v>14.046038858098594</v>
      </c>
    </row>
    <row r="18" spans="1:49" ht="31.5" x14ac:dyDescent="0.25">
      <c r="A18" s="59" t="s">
        <v>34</v>
      </c>
      <c r="B18" s="26">
        <v>1.9668389220498308</v>
      </c>
      <c r="C18" s="11">
        <f>Parameters!$D$17</f>
        <v>0.22</v>
      </c>
      <c r="D18" s="26">
        <v>3.0888827422547696</v>
      </c>
      <c r="E18" s="11">
        <f>Parameters!$D$19</f>
        <v>0.26</v>
      </c>
      <c r="F18" s="26"/>
      <c r="G18" s="11"/>
      <c r="H18" s="26"/>
      <c r="I18" s="11"/>
      <c r="J18" s="26"/>
      <c r="K18" s="11"/>
      <c r="L18" s="26">
        <v>1.3272268319007443</v>
      </c>
      <c r="M18" s="9">
        <f>Parameters!$D$27</f>
        <v>0.31</v>
      </c>
      <c r="N18" s="26">
        <v>0.25740689518789744</v>
      </c>
      <c r="O18" s="9">
        <f>Parameters!$D$29</f>
        <v>0.31</v>
      </c>
      <c r="P18" s="11">
        <v>2</v>
      </c>
      <c r="Q18" s="26"/>
      <c r="R18" s="11"/>
      <c r="S18" s="40">
        <v>0.5</v>
      </c>
      <c r="T18" s="40"/>
      <c r="U18" s="40"/>
      <c r="V18" s="40"/>
      <c r="W18" s="91">
        <f t="shared" ref="W18:W19" si="20">IF((B18*C18+D18*E18+F18*G18+H18*I18+J18*K18+L18*M18+N18*O18+P18+Q18*R18)=0,"",
                          ((B18*C18+D18*E18+F18*G18+H18*I18+J18*K18+L18*M18+N18*O18)*IF(U18&gt;0,U18,1)+P18+IF(Q18=0,1,Q18)*R18)*(1+Overhead_Common)*IF(V18&gt;0,V18,1))</f>
        <v>4.0997555843581504</v>
      </c>
      <c r="X18" s="143">
        <f t="shared" ref="X18:X19" si="21">W18</f>
        <v>4.0997555843581504</v>
      </c>
      <c r="Y18" s="143">
        <f>X18*(1+X$3)</f>
        <v>4.1100049733190458</v>
      </c>
      <c r="Z18" s="143">
        <f t="shared" ref="Z18:AK18" si="22">Y18*(1+Y$3)</f>
        <v>4.0586299111525577</v>
      </c>
      <c r="AA18" s="143">
        <f t="shared" si="22"/>
        <v>4.1089569220508491</v>
      </c>
      <c r="AB18" s="143">
        <f t="shared" si="22"/>
        <v>4.5054712650287563</v>
      </c>
      <c r="AC18" s="143">
        <f t="shared" si="22"/>
        <v>4.6613605707987507</v>
      </c>
      <c r="AD18" s="143">
        <f t="shared" si="22"/>
        <v>4.7890818504386372</v>
      </c>
      <c r="AE18" s="143">
        <f t="shared" si="22"/>
        <v>4.8896525692978479</v>
      </c>
      <c r="AF18" s="143">
        <f t="shared" si="22"/>
        <v>4.9874456206838049</v>
      </c>
      <c r="AG18" s="143">
        <f t="shared" si="22"/>
        <v>5.0822070874767968</v>
      </c>
      <c r="AH18" s="143">
        <f t="shared" si="22"/>
        <v>5.1787690221388551</v>
      </c>
      <c r="AI18" s="143">
        <f t="shared" si="22"/>
        <v>5.277165633559493</v>
      </c>
      <c r="AJ18" s="143">
        <f t="shared" si="22"/>
        <v>5.3774317805971226</v>
      </c>
      <c r="AK18" s="143">
        <f t="shared" si="22"/>
        <v>5.4796029844284675</v>
      </c>
    </row>
    <row r="19" spans="1:49" ht="15.75" x14ac:dyDescent="0.25">
      <c r="A19" s="62" t="s">
        <v>110</v>
      </c>
      <c r="B19" s="72">
        <v>1.3616577152652676</v>
      </c>
      <c r="C19" s="70">
        <f>Parameters!$D$17</f>
        <v>0.22</v>
      </c>
      <c r="D19" s="72">
        <v>2.5740689518789743</v>
      </c>
      <c r="E19" s="70">
        <f>Parameters!$D$19</f>
        <v>0.26</v>
      </c>
      <c r="F19" s="72"/>
      <c r="G19" s="70"/>
      <c r="H19" s="72"/>
      <c r="I19" s="70"/>
      <c r="J19" s="72"/>
      <c r="K19" s="70"/>
      <c r="L19" s="72"/>
      <c r="M19" s="70"/>
      <c r="N19" s="72">
        <v>1.0296275807515898</v>
      </c>
      <c r="O19" s="30">
        <f>Parameters!$D$29</f>
        <v>0.31</v>
      </c>
      <c r="P19" s="70"/>
      <c r="Q19" s="72"/>
      <c r="R19" s="70"/>
      <c r="S19" s="40">
        <v>0.5</v>
      </c>
      <c r="T19" s="40"/>
      <c r="U19" s="40"/>
      <c r="V19" s="40"/>
      <c r="W19" s="91">
        <f t="shared" si="20"/>
        <v>1.4168078923678737</v>
      </c>
      <c r="X19" s="145">
        <f t="shared" si="21"/>
        <v>1.4168078923678737</v>
      </c>
      <c r="Y19" s="145">
        <f>X19*(1+X$3)</f>
        <v>1.4203499120987932</v>
      </c>
      <c r="Z19" s="145">
        <f t="shared" ref="Z19:AK19" si="23">Y19*(1+Y$3)</f>
        <v>1.4025955381975583</v>
      </c>
      <c r="AA19" s="145">
        <f t="shared" si="23"/>
        <v>1.4199877228712081</v>
      </c>
      <c r="AB19" s="145">
        <f t="shared" si="23"/>
        <v>1.5570165381282797</v>
      </c>
      <c r="AC19" s="145">
        <f t="shared" si="23"/>
        <v>1.6108893103475181</v>
      </c>
      <c r="AD19" s="145">
        <f t="shared" si="23"/>
        <v>1.6550276774510402</v>
      </c>
      <c r="AE19" s="145">
        <f t="shared" si="23"/>
        <v>1.6897832586775119</v>
      </c>
      <c r="AF19" s="145">
        <f t="shared" si="23"/>
        <v>1.7235789238510622</v>
      </c>
      <c r="AG19" s="145">
        <f t="shared" si="23"/>
        <v>1.7563269234042322</v>
      </c>
      <c r="AH19" s="145">
        <f t="shared" si="23"/>
        <v>1.7896971349489126</v>
      </c>
      <c r="AI19" s="145">
        <f t="shared" si="23"/>
        <v>1.8237013805129418</v>
      </c>
      <c r="AJ19" s="145">
        <f t="shared" si="23"/>
        <v>1.8583517067426876</v>
      </c>
      <c r="AK19" s="145">
        <f t="shared" si="23"/>
        <v>1.8936603891707984</v>
      </c>
    </row>
    <row r="20" spans="1:49" s="79" customFormat="1" ht="15.75" x14ac:dyDescent="0.25">
      <c r="A20" s="164" t="s">
        <v>325</v>
      </c>
      <c r="B20" s="89"/>
      <c r="C20" s="90"/>
      <c r="D20" s="89"/>
      <c r="E20" s="90"/>
      <c r="F20" s="89"/>
      <c r="G20" s="90"/>
      <c r="H20" s="89"/>
      <c r="I20" s="90"/>
      <c r="J20" s="89"/>
      <c r="K20" s="90"/>
      <c r="L20" s="89"/>
      <c r="M20" s="90"/>
      <c r="N20" s="89"/>
      <c r="O20" s="90"/>
      <c r="P20" s="90"/>
      <c r="Q20" s="89"/>
      <c r="R20" s="89"/>
      <c r="S20" s="90"/>
      <c r="T20" s="89"/>
      <c r="U20" s="89"/>
      <c r="V20" s="89"/>
      <c r="W20" s="88"/>
      <c r="X20" s="140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N20"/>
      <c r="AO20"/>
      <c r="AP20"/>
      <c r="AQ20"/>
      <c r="AR20"/>
      <c r="AS20"/>
      <c r="AT20"/>
      <c r="AU20"/>
      <c r="AV20"/>
      <c r="AW20"/>
    </row>
    <row r="21" spans="1:49" x14ac:dyDescent="0.25">
      <c r="A21" s="126" t="s">
        <v>326</v>
      </c>
      <c r="B21" s="97">
        <v>168.76259311776067</v>
      </c>
      <c r="C21" s="87">
        <f>Parameters!$D$17</f>
        <v>0.22</v>
      </c>
      <c r="D21" s="97"/>
      <c r="E21" s="87"/>
      <c r="F21" s="97">
        <v>319.03741681116713</v>
      </c>
      <c r="G21" s="87">
        <f>Parameters!$D$21</f>
        <v>0.22</v>
      </c>
      <c r="H21" s="97"/>
      <c r="I21" s="87"/>
      <c r="J21" s="97">
        <v>182.30709532066695</v>
      </c>
      <c r="K21" s="87">
        <f>Parameters!$D$25</f>
        <v>0.31</v>
      </c>
      <c r="L21" s="97">
        <v>136.73032149050022</v>
      </c>
      <c r="M21" s="87">
        <f>Parameters!$D$27</f>
        <v>0.31</v>
      </c>
      <c r="N21" s="97">
        <v>120.93165845140621</v>
      </c>
      <c r="O21" s="87">
        <f>Parameters!$D$29</f>
        <v>0.31</v>
      </c>
      <c r="P21" s="96"/>
      <c r="Q21" s="97"/>
      <c r="R21" s="96"/>
      <c r="S21" s="107">
        <v>0.5</v>
      </c>
      <c r="T21" s="100"/>
      <c r="U21" s="92"/>
      <c r="V21" s="84"/>
      <c r="W21" s="91">
        <f>IF((B21*C21+D21*E21+F21*G21+H21*I21+J21*K21+L21*M21+N21*O21+P21+Q21*R21)=0,"",
                          ((B21*C21+D21*E21+F21*G21+H21*I21+J21*K21+L21*M21+N21*O21)*IF(U21&gt;0,U21,1)+P21+IF(Q21=0,1,Q21)*R21)*(1+Overhead_Common)*IF(V21&gt;0,V21,1))</f>
        <v>268.0770570673381</v>
      </c>
      <c r="X21" s="130">
        <f>W21</f>
        <v>268.0770570673381</v>
      </c>
      <c r="Y21" s="130">
        <f t="shared" ref="Y21:Y22" si="24">X21*(1+X$3)</f>
        <v>268.74724971000643</v>
      </c>
      <c r="Z21" s="130">
        <f t="shared" ref="Z21:Z25" si="25">Y21*(1+Y$3)</f>
        <v>265.38790908863137</v>
      </c>
      <c r="AA21" s="130">
        <f t="shared" ref="AA21:AA25" si="26">Z21*(1+Z$3)</f>
        <v>268.67871916133038</v>
      </c>
      <c r="AB21" s="130">
        <f t="shared" ref="AB21:AB25" si="27">AA21*(1+AA$3)</f>
        <v>294.60621556039877</v>
      </c>
      <c r="AC21" s="130">
        <f t="shared" ref="AC21:AC25" si="28">AB21*(1+AB$3)</f>
        <v>304.79959061878856</v>
      </c>
      <c r="AD21" s="130">
        <f t="shared" ref="AD21:AD25" si="29">AC21*(1+AC$3)</f>
        <v>313.15109940174341</v>
      </c>
      <c r="AE21" s="130">
        <f t="shared" ref="AE21:AE25" si="30">AD21*(1+AD$3)</f>
        <v>319.72727248918</v>
      </c>
      <c r="AF21" s="130">
        <f t="shared" ref="AF21:AF25" si="31">AE21*(1+AE$3)</f>
        <v>326.1218179389636</v>
      </c>
      <c r="AG21" s="130">
        <f t="shared" ref="AG21:AG25" si="32">AF21*(1+AF$3)</f>
        <v>332.31813247980386</v>
      </c>
      <c r="AH21" s="130">
        <f t="shared" ref="AH21:AH25" si="33">AG21*(1+AG$3)</f>
        <v>338.63217699692012</v>
      </c>
      <c r="AI21" s="130">
        <f t="shared" ref="AI21:AI25" si="34">AH21*(1+AH$3)</f>
        <v>345.0661883598616</v>
      </c>
      <c r="AJ21" s="130">
        <f t="shared" ref="AJ21:AJ25" si="35">AI21*(1+AI$3)</f>
        <v>351.62244593869895</v>
      </c>
      <c r="AK21" s="130">
        <f t="shared" ref="AK21:AK25" si="36">AJ21*(1+AJ$3)</f>
        <v>358.30327241153418</v>
      </c>
    </row>
    <row r="22" spans="1:49" x14ac:dyDescent="0.25">
      <c r="A22" s="126" t="s">
        <v>312</v>
      </c>
      <c r="B22" s="97">
        <v>110.06256072897436</v>
      </c>
      <c r="C22" s="87">
        <f>Parameters!$D$17</f>
        <v>0.22</v>
      </c>
      <c r="D22" s="97"/>
      <c r="E22" s="87"/>
      <c r="F22" s="97"/>
      <c r="G22" s="87"/>
      <c r="H22" s="97"/>
      <c r="I22" s="87"/>
      <c r="J22" s="97">
        <v>68.365160745250108</v>
      </c>
      <c r="K22" s="87">
        <f>Parameters!$D$25</f>
        <v>0.31</v>
      </c>
      <c r="L22" s="97">
        <v>0</v>
      </c>
      <c r="M22" s="87"/>
      <c r="N22" s="97">
        <v>42.68176180637866</v>
      </c>
      <c r="O22" s="87">
        <f>Parameters!$D$29</f>
        <v>0.31</v>
      </c>
      <c r="P22" s="96"/>
      <c r="Q22" s="97"/>
      <c r="R22" s="96"/>
      <c r="S22" s="95"/>
      <c r="T22" s="100"/>
      <c r="U22" s="92"/>
      <c r="V22" s="84"/>
      <c r="W22" s="91">
        <f>IF((B22*C22+D22*E22+F22*G22+H22*I22+J22*K22+L22*M22+N22*O22+P22+Q22*R22)=0,"",
                          ((B22*C22+D22*E22+F22*G22+H22*I22+J22*K22+L22*M22+N22*O22)*IF(U22&gt;0,U22,1)+P22+IF(Q22=0,1,Q22)*R22)*(1+Overhead_Common)*IF(V22&gt;0,V22,1))</f>
        <v>64.502140286517204</v>
      </c>
      <c r="X22" s="130">
        <f>W22</f>
        <v>64.502140286517204</v>
      </c>
      <c r="Y22" s="130">
        <f t="shared" si="24"/>
        <v>64.663395637233492</v>
      </c>
      <c r="Z22" s="130">
        <f t="shared" si="25"/>
        <v>63.855103191768073</v>
      </c>
      <c r="AA22" s="130">
        <f t="shared" si="26"/>
        <v>64.646906471346</v>
      </c>
      <c r="AB22" s="130">
        <f t="shared" si="27"/>
        <v>70.885332945830896</v>
      </c>
      <c r="AC22" s="130">
        <f t="shared" si="28"/>
        <v>73.337965465756639</v>
      </c>
      <c r="AD22" s="130">
        <f t="shared" si="29"/>
        <v>75.347425719518384</v>
      </c>
      <c r="AE22" s="130">
        <f t="shared" si="30"/>
        <v>76.929721659628257</v>
      </c>
      <c r="AF22" s="130">
        <f t="shared" si="31"/>
        <v>78.468316092820828</v>
      </c>
      <c r="AG22" s="130">
        <f t="shared" si="32"/>
        <v>79.959214098584411</v>
      </c>
      <c r="AH22" s="130">
        <f t="shared" si="33"/>
        <v>81.478439166457505</v>
      </c>
      <c r="AI22" s="130">
        <f t="shared" si="34"/>
        <v>83.026529510620193</v>
      </c>
      <c r="AJ22" s="130">
        <f t="shared" si="35"/>
        <v>84.604033571321963</v>
      </c>
      <c r="AK22" s="130">
        <f t="shared" si="36"/>
        <v>86.211510209177078</v>
      </c>
    </row>
    <row r="23" spans="1:49" ht="75" x14ac:dyDescent="0.25">
      <c r="A23" s="58" t="s">
        <v>42</v>
      </c>
      <c r="B23" s="49">
        <v>8.0045498711981349</v>
      </c>
      <c r="C23" s="48">
        <f>Parameters!$D$17</f>
        <v>0.22</v>
      </c>
      <c r="D23" s="49">
        <v>298.77233264465065</v>
      </c>
      <c r="E23" s="48">
        <f>Parameters!$D$19</f>
        <v>0.26</v>
      </c>
      <c r="F23" s="49">
        <v>417.78709344319509</v>
      </c>
      <c r="G23" s="48">
        <f>Parameters!$D$21</f>
        <v>0.22</v>
      </c>
      <c r="H23" s="49">
        <v>104.02889431563428</v>
      </c>
      <c r="I23" s="11">
        <f>Parameters!$D$23</f>
        <v>0.31</v>
      </c>
      <c r="J23" s="49">
        <v>714.03612333927879</v>
      </c>
      <c r="K23" s="48">
        <f>Parameters!$D$25</f>
        <v>0.31</v>
      </c>
      <c r="L23" s="49">
        <v>91.153547660333473</v>
      </c>
      <c r="M23" s="9">
        <f>Parameters!$D$27</f>
        <v>0.31</v>
      </c>
      <c r="N23" s="49">
        <v>320.11321354783996</v>
      </c>
      <c r="O23" s="9">
        <f>Parameters!$D$29</f>
        <v>0.31</v>
      </c>
      <c r="P23" s="49">
        <v>486</v>
      </c>
      <c r="Q23" s="49">
        <v>91.153547660333473</v>
      </c>
      <c r="R23" s="48">
        <f>Parameters!$D$32</f>
        <v>0.31</v>
      </c>
      <c r="S23" s="142"/>
      <c r="T23" s="152" t="s">
        <v>238</v>
      </c>
      <c r="U23" s="153"/>
      <c r="V23" s="154">
        <f>1/Parameters!$B$5</f>
        <v>0.5</v>
      </c>
      <c r="W23" s="91">
        <f t="shared" ref="W23:W25" si="37">IF((B23*C23+D23*E23+F23*G23+H23*I23+J23*K23+L23*M23+N23*O23+P23+Q23*R23)=0,"",
                          ((B23*C23+D23*E23+F23*G23+H23*I23+J23*K23+L23*M23+N23*O23)*IF(U23&gt;0,U23,1)+P23+IF(Q23=0,1,Q23)*R23)*(1+Overhead_Common)*IF(V23&gt;0,V23,1))</f>
        <v>586.68798058146979</v>
      </c>
      <c r="X23" s="155">
        <f t="shared" ref="X23:X25" si="38">W23</f>
        <v>586.68798058146979</v>
      </c>
      <c r="Y23" s="155">
        <f>X23*(1+X$3)</f>
        <v>588.15470053292347</v>
      </c>
      <c r="Z23" s="155">
        <f t="shared" si="25"/>
        <v>580.80276677626193</v>
      </c>
      <c r="AA23" s="155">
        <f t="shared" si="26"/>
        <v>588.00472108428755</v>
      </c>
      <c r="AB23" s="155">
        <f t="shared" si="27"/>
        <v>644.74717666892127</v>
      </c>
      <c r="AC23" s="155">
        <f t="shared" si="28"/>
        <v>667.05542898166595</v>
      </c>
      <c r="AD23" s="155">
        <f t="shared" si="29"/>
        <v>685.33274773576363</v>
      </c>
      <c r="AE23" s="155">
        <f t="shared" si="30"/>
        <v>699.72473543821457</v>
      </c>
      <c r="AF23" s="155">
        <f t="shared" si="31"/>
        <v>713.71923014697882</v>
      </c>
      <c r="AG23" s="155">
        <f t="shared" si="32"/>
        <v>727.27989551977134</v>
      </c>
      <c r="AH23" s="155">
        <f t="shared" si="33"/>
        <v>741.0982135346469</v>
      </c>
      <c r="AI23" s="155">
        <f t="shared" si="34"/>
        <v>755.17907959180513</v>
      </c>
      <c r="AJ23" s="155">
        <f t="shared" si="35"/>
        <v>769.52748210404934</v>
      </c>
      <c r="AK23" s="155">
        <f t="shared" si="36"/>
        <v>784.1485042640262</v>
      </c>
    </row>
    <row r="24" spans="1:49" ht="15.75" x14ac:dyDescent="0.25">
      <c r="A24" s="58" t="s">
        <v>43</v>
      </c>
      <c r="B24" s="52">
        <v>6.6704582259984457</v>
      </c>
      <c r="C24" s="53">
        <f>Parameters!$D$17</f>
        <v>0.22</v>
      </c>
      <c r="D24" s="52">
        <v>192.06792812870398</v>
      </c>
      <c r="E24" s="53">
        <f>Parameters!$D$19</f>
        <v>0.26</v>
      </c>
      <c r="F24" s="52">
        <v>91.153547660333473</v>
      </c>
      <c r="G24" s="53">
        <f>Parameters!$D$21</f>
        <v>0.22</v>
      </c>
      <c r="H24" s="52">
        <v>34.67629810521143</v>
      </c>
      <c r="I24" s="11">
        <f>Parameters!$D$23</f>
        <v>0.31</v>
      </c>
      <c r="J24" s="52">
        <v>353.2199971837922</v>
      </c>
      <c r="K24" s="48">
        <f>Parameters!$D$25</f>
        <v>0.31</v>
      </c>
      <c r="L24" s="52">
        <v>45.576773830166736</v>
      </c>
      <c r="M24" s="9">
        <f>Parameters!$D$27</f>
        <v>0.31</v>
      </c>
      <c r="N24" s="52">
        <v>490.8402607733546</v>
      </c>
      <c r="O24" s="9">
        <f>Parameters!$D$29</f>
        <v>0.31</v>
      </c>
      <c r="P24" s="52"/>
      <c r="Q24" s="49">
        <v>91.153547660333473</v>
      </c>
      <c r="R24" s="48">
        <f>Parameters!$D$32</f>
        <v>0.31</v>
      </c>
      <c r="S24" s="41"/>
      <c r="T24" s="41"/>
      <c r="U24" s="41"/>
      <c r="V24" s="134"/>
      <c r="W24" s="91">
        <f t="shared" si="37"/>
        <v>424.8790421148264</v>
      </c>
      <c r="X24" s="139">
        <f t="shared" si="38"/>
        <v>424.8790421148264</v>
      </c>
      <c r="Y24" s="139">
        <f>X24*(1+X$3)</f>
        <v>425.94123972011346</v>
      </c>
      <c r="Z24" s="139">
        <f t="shared" si="25"/>
        <v>420.61697422361203</v>
      </c>
      <c r="AA24" s="139">
        <f t="shared" si="26"/>
        <v>425.83262470398483</v>
      </c>
      <c r="AB24" s="139">
        <f t="shared" si="27"/>
        <v>466.92547298791936</v>
      </c>
      <c r="AC24" s="139">
        <f t="shared" si="28"/>
        <v>483.08109435330135</v>
      </c>
      <c r="AD24" s="139">
        <f t="shared" si="29"/>
        <v>496.31751633858187</v>
      </c>
      <c r="AE24" s="139">
        <f t="shared" si="30"/>
        <v>506.74018418169203</v>
      </c>
      <c r="AF24" s="139">
        <f t="shared" si="31"/>
        <v>516.87498786532592</v>
      </c>
      <c r="AG24" s="139">
        <f t="shared" si="32"/>
        <v>526.69561263476703</v>
      </c>
      <c r="AH24" s="139">
        <f t="shared" si="33"/>
        <v>536.70282927482754</v>
      </c>
      <c r="AI24" s="139">
        <f t="shared" si="34"/>
        <v>546.90018303104921</v>
      </c>
      <c r="AJ24" s="139">
        <f t="shared" si="35"/>
        <v>557.29128650863913</v>
      </c>
      <c r="AK24" s="139">
        <f t="shared" si="36"/>
        <v>567.87982095230325</v>
      </c>
    </row>
    <row r="25" spans="1:49" ht="15.75" x14ac:dyDescent="0.25">
      <c r="A25" s="58" t="s">
        <v>44</v>
      </c>
      <c r="B25" s="52">
        <v>6.6704582259984457</v>
      </c>
      <c r="C25" s="53">
        <f>Parameters!$D$17</f>
        <v>0.22</v>
      </c>
      <c r="D25" s="52">
        <v>80.02830338695999</v>
      </c>
      <c r="E25" s="53">
        <f>Parameters!$D$19</f>
        <v>0.26</v>
      </c>
      <c r="F25" s="52">
        <v>182.30709532066695</v>
      </c>
      <c r="G25" s="53">
        <f>Parameters!$D$21</f>
        <v>0.22</v>
      </c>
      <c r="H25" s="52">
        <v>34.67629810521143</v>
      </c>
      <c r="I25" s="11">
        <f>Parameters!$D$23</f>
        <v>0.31</v>
      </c>
      <c r="J25" s="52">
        <v>79.759354202791783</v>
      </c>
      <c r="K25" s="48">
        <f>Parameters!$D$25</f>
        <v>0.31</v>
      </c>
      <c r="L25" s="52">
        <v>45.576773830166736</v>
      </c>
      <c r="M25" s="9">
        <f>Parameters!$D$27</f>
        <v>0.31</v>
      </c>
      <c r="N25" s="52">
        <v>113.81803148367644</v>
      </c>
      <c r="O25" s="9">
        <f>Parameters!$D$29</f>
        <v>0.31</v>
      </c>
      <c r="P25" s="52"/>
      <c r="Q25" s="52"/>
      <c r="R25" s="53"/>
      <c r="S25" s="41"/>
      <c r="T25" s="41"/>
      <c r="U25" s="41"/>
      <c r="V25" s="134"/>
      <c r="W25" s="91">
        <f t="shared" si="37"/>
        <v>161.99684877601319</v>
      </c>
      <c r="X25" s="139">
        <f t="shared" si="38"/>
        <v>161.99684877601319</v>
      </c>
      <c r="Y25" s="139">
        <f>X25*(1+X$3)</f>
        <v>162.40184089795321</v>
      </c>
      <c r="Z25" s="139">
        <f t="shared" si="25"/>
        <v>160.37181788672879</v>
      </c>
      <c r="AA25" s="139">
        <f t="shared" si="26"/>
        <v>162.36042842852422</v>
      </c>
      <c r="AB25" s="139">
        <f t="shared" si="27"/>
        <v>178.02820977187682</v>
      </c>
      <c r="AC25" s="139">
        <f t="shared" si="28"/>
        <v>184.18798582998375</v>
      </c>
      <c r="AD25" s="139">
        <f t="shared" si="29"/>
        <v>189.23473664172531</v>
      </c>
      <c r="AE25" s="139">
        <f t="shared" si="30"/>
        <v>193.20866611120152</v>
      </c>
      <c r="AF25" s="139">
        <f t="shared" si="31"/>
        <v>197.07283943342557</v>
      </c>
      <c r="AG25" s="139">
        <f t="shared" si="32"/>
        <v>200.81722338266064</v>
      </c>
      <c r="AH25" s="139">
        <f t="shared" si="33"/>
        <v>204.63275062693117</v>
      </c>
      <c r="AI25" s="139">
        <f t="shared" si="34"/>
        <v>208.52077288884286</v>
      </c>
      <c r="AJ25" s="139">
        <f t="shared" si="35"/>
        <v>212.48266757373085</v>
      </c>
      <c r="AK25" s="139">
        <f t="shared" si="36"/>
        <v>216.5198382576317</v>
      </c>
    </row>
  </sheetData>
  <mergeCells count="12">
    <mergeCell ref="X1:AG1"/>
    <mergeCell ref="B1:C1"/>
    <mergeCell ref="D1:E1"/>
    <mergeCell ref="F1:G1"/>
    <mergeCell ref="H1:I1"/>
    <mergeCell ref="J1:K1"/>
    <mergeCell ref="L1:M1"/>
    <mergeCell ref="N1:O1"/>
    <mergeCell ref="Q1:R1"/>
    <mergeCell ref="T1:T2"/>
    <mergeCell ref="U1:U2"/>
    <mergeCell ref="V1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Parameters</vt:lpstr>
      <vt:lpstr>Αγορά 3α_Summary</vt:lpstr>
      <vt:lpstr>Αγορά 3β_Summary</vt:lpstr>
      <vt:lpstr>L2 WAP - SVC &amp; SVO</vt:lpstr>
      <vt:lpstr>Ο.Κ.ΣΥ.Α - Συνεγκατάσταση</vt:lpstr>
      <vt:lpstr>PIA</vt:lpstr>
      <vt:lpstr>Multiple_requests</vt:lpstr>
      <vt:lpstr>Bulk_requests</vt:lpstr>
      <vt:lpstr>Overhead_Common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UoA - N.IO</cp:lastModifiedBy>
  <dcterms:created xsi:type="dcterms:W3CDTF">2017-11-10T17:32:37Z</dcterms:created>
  <dcterms:modified xsi:type="dcterms:W3CDTF">2025-07-11T02:25:13Z</dcterms:modified>
</cp:coreProperties>
</file>