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hidePivotFieldList="1"/>
  <mc:AlternateContent xmlns:mc="http://schemas.openxmlformats.org/markup-compatibility/2006">
    <mc:Choice Requires="x15">
      <x15ac:absPath xmlns:x15ac="http://schemas.microsoft.com/office/spreadsheetml/2010/11/ac" url="V:\ΔΤ\T1\LL_BOTTOM_UP\Δημόσια Διαβούλευση ΟΚΣΥΑ_ΣΥΝΕΓΚΑΤΑΣΤΑΣΗ\ΑΠΑΝΤΗΣΕΙΣ\"/>
    </mc:Choice>
  </mc:AlternateContent>
  <xr:revisionPtr revIDLastSave="0" documentId="13_ncr:1_{D16B0332-1126-4ACE-A954-D1020BBA5903}" xr6:coauthVersionLast="36" xr6:coauthVersionMax="47" xr10:uidLastSave="{00000000-0000-0000-0000-000000000000}"/>
  <bookViews>
    <workbookView xWindow="0" yWindow="0" windowWidth="17490" windowHeight="7290" xr2:uid="{00000000-000D-0000-FFFF-FFFF00000000}"/>
  </bookViews>
  <sheets>
    <sheet name="Parameters" sheetId="12" r:id="rId1"/>
    <sheet name="Αγορά 3α_Summary" sheetId="8" r:id="rId2"/>
    <sheet name="Αγορά 3β_Summary" sheetId="3" r:id="rId3"/>
    <sheet name="L2 WAP - SVC &amp; SVO" sheetId="14" r:id="rId4"/>
    <sheet name="Ο.Κ.ΣΥ.Α - Συνεγκατάσταση" sheetId="13" r:id="rId5"/>
  </sheets>
  <definedNames>
    <definedName name="_xlnm._FilterDatabase" localSheetId="3" hidden="1">'L2 WAP - SVC &amp; SVO'!$A$2:$W$10</definedName>
    <definedName name="_xlnm._FilterDatabase" localSheetId="1" hidden="1">'Αγορά 3α_Summary'!$A$2:$W$111</definedName>
    <definedName name="_xlnm._FilterDatabase" localSheetId="2" hidden="1">'Αγορά 3β_Summary'!$A$2:$W$62</definedName>
    <definedName name="_xlnm._FilterDatabase" localSheetId="4" hidden="1">'Ο.Κ.ΣΥ.Α - Συνεγκατάσταση'!$A$2:$AG$154</definedName>
    <definedName name="Overhead_Common">Parameters!$B$1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" i="13" l="1"/>
  <c r="AF3" i="13"/>
  <c r="AE3" i="13"/>
  <c r="AD3" i="13"/>
  <c r="AC3" i="13"/>
  <c r="AB3" i="13"/>
  <c r="AA3" i="13"/>
  <c r="Z3" i="13"/>
  <c r="Y3" i="13"/>
  <c r="X3" i="13"/>
  <c r="AG3" i="14"/>
  <c r="AF3" i="14"/>
  <c r="AE3" i="14"/>
  <c r="AD3" i="14"/>
  <c r="AC3" i="14"/>
  <c r="AB3" i="14"/>
  <c r="AA3" i="14"/>
  <c r="Z3" i="14"/>
  <c r="Y3" i="14"/>
  <c r="X3" i="14"/>
  <c r="Y3" i="3"/>
  <c r="Z3" i="3"/>
  <c r="AA3" i="3"/>
  <c r="AB3" i="3"/>
  <c r="AC3" i="3"/>
  <c r="AD3" i="3"/>
  <c r="AE3" i="3"/>
  <c r="AF3" i="3"/>
  <c r="AG3" i="3"/>
  <c r="X3" i="3"/>
  <c r="R10" i="14"/>
  <c r="O10" i="14"/>
  <c r="O8" i="14"/>
  <c r="O7" i="14"/>
  <c r="O6" i="14"/>
  <c r="O5" i="14"/>
  <c r="O4" i="14"/>
  <c r="M8" i="14"/>
  <c r="M6" i="14"/>
  <c r="M5" i="14"/>
  <c r="M4" i="14"/>
  <c r="K8" i="14"/>
  <c r="K6" i="14"/>
  <c r="K5" i="14"/>
  <c r="K4" i="14"/>
  <c r="I10" i="14"/>
  <c r="I8" i="14"/>
  <c r="I6" i="14"/>
  <c r="I5" i="14"/>
  <c r="I4" i="14"/>
  <c r="E10" i="14"/>
  <c r="W10" i="14" s="1"/>
  <c r="X10" i="14" s="1"/>
  <c r="E9" i="14"/>
  <c r="W9" i="14" s="1"/>
  <c r="X9" i="14" s="1"/>
  <c r="Y9" i="14" s="1"/>
  <c r="Z9" i="14" s="1"/>
  <c r="AA9" i="14" s="1"/>
  <c r="AB9" i="14" s="1"/>
  <c r="E8" i="14"/>
  <c r="E7" i="14"/>
  <c r="E6" i="14"/>
  <c r="E5" i="14"/>
  <c r="E4" i="14"/>
  <c r="C9" i="14"/>
  <c r="C8" i="14"/>
  <c r="W8" i="14" s="1"/>
  <c r="X8" i="14" s="1"/>
  <c r="C7" i="14"/>
  <c r="C6" i="14"/>
  <c r="C5" i="14"/>
  <c r="C4" i="14"/>
  <c r="W49" i="3"/>
  <c r="W33" i="3"/>
  <c r="W32" i="3"/>
  <c r="W30" i="3"/>
  <c r="W16" i="3"/>
  <c r="W15" i="3"/>
  <c r="W14" i="3"/>
  <c r="W13" i="3"/>
  <c r="W4" i="8"/>
  <c r="W33" i="8"/>
  <c r="W59" i="8"/>
  <c r="W82" i="8"/>
  <c r="W106" i="8"/>
  <c r="V90" i="8"/>
  <c r="W49" i="13"/>
  <c r="W48" i="13"/>
  <c r="W47" i="13"/>
  <c r="W46" i="13"/>
  <c r="W45" i="13"/>
  <c r="W44" i="13"/>
  <c r="W43" i="13"/>
  <c r="W42" i="13"/>
  <c r="V42" i="13"/>
  <c r="M49" i="13"/>
  <c r="E49" i="13"/>
  <c r="C49" i="13"/>
  <c r="X49" i="13" s="1"/>
  <c r="Y49" i="13" s="1"/>
  <c r="Z49" i="13" s="1"/>
  <c r="AA49" i="13" s="1"/>
  <c r="AB49" i="13" s="1"/>
  <c r="AC49" i="13" s="1"/>
  <c r="AD49" i="13" s="1"/>
  <c r="AE49" i="13" s="1"/>
  <c r="AF49" i="13" s="1"/>
  <c r="AG49" i="13" s="1"/>
  <c r="M48" i="13"/>
  <c r="K48" i="13"/>
  <c r="I48" i="13"/>
  <c r="E48" i="13"/>
  <c r="C48" i="13"/>
  <c r="M47" i="13"/>
  <c r="E47" i="13"/>
  <c r="C47" i="13"/>
  <c r="M46" i="13"/>
  <c r="K46" i="13"/>
  <c r="I46" i="13"/>
  <c r="E46" i="13"/>
  <c r="C46" i="13"/>
  <c r="O45" i="13"/>
  <c r="G45" i="13"/>
  <c r="O44" i="13"/>
  <c r="M44" i="13"/>
  <c r="K44" i="13"/>
  <c r="I44" i="13"/>
  <c r="G44" i="13"/>
  <c r="E44" i="13"/>
  <c r="C44" i="13"/>
  <c r="R43" i="13"/>
  <c r="O43" i="13"/>
  <c r="M43" i="13"/>
  <c r="K43" i="13"/>
  <c r="I43" i="13"/>
  <c r="G43" i="13"/>
  <c r="E43" i="13"/>
  <c r="C43" i="13"/>
  <c r="R42" i="13"/>
  <c r="O42" i="13"/>
  <c r="M42" i="13"/>
  <c r="K42" i="13"/>
  <c r="I42" i="13"/>
  <c r="G42" i="13"/>
  <c r="E42" i="13"/>
  <c r="C42" i="13"/>
  <c r="C61" i="3"/>
  <c r="W61" i="3" s="1"/>
  <c r="C60" i="3"/>
  <c r="W60" i="3" s="1"/>
  <c r="C59" i="3"/>
  <c r="W59" i="3" s="1"/>
  <c r="C58" i="3"/>
  <c r="W58" i="3" s="1"/>
  <c r="C57" i="3"/>
  <c r="W57" i="3" s="1"/>
  <c r="C56" i="3"/>
  <c r="W56" i="3" s="1"/>
  <c r="C55" i="3"/>
  <c r="W55" i="3" s="1"/>
  <c r="C54" i="3"/>
  <c r="W54" i="3" s="1"/>
  <c r="C53" i="3"/>
  <c r="W53" i="3" s="1"/>
  <c r="C52" i="3"/>
  <c r="W52" i="3" s="1"/>
  <c r="C51" i="3"/>
  <c r="W51" i="3" s="1"/>
  <c r="C50" i="3"/>
  <c r="W50" i="3" s="1"/>
  <c r="C49" i="3"/>
  <c r="C48" i="3"/>
  <c r="W48" i="3" s="1"/>
  <c r="C47" i="3"/>
  <c r="W47" i="3" s="1"/>
  <c r="C46" i="3"/>
  <c r="W46" i="3" s="1"/>
  <c r="C45" i="3"/>
  <c r="W45" i="3" s="1"/>
  <c r="C44" i="3"/>
  <c r="W44" i="3" s="1"/>
  <c r="C43" i="3"/>
  <c r="W43" i="3" s="1"/>
  <c r="C42" i="3"/>
  <c r="W42" i="3" s="1"/>
  <c r="C39" i="3"/>
  <c r="C38" i="3"/>
  <c r="W38" i="3" s="1"/>
  <c r="C37" i="3"/>
  <c r="W37" i="3" s="1"/>
  <c r="C36" i="3"/>
  <c r="W36" i="3" s="1"/>
  <c r="C35" i="3"/>
  <c r="C34" i="3"/>
  <c r="W34" i="3" s="1"/>
  <c r="C33" i="3"/>
  <c r="C32" i="3"/>
  <c r="C31" i="3"/>
  <c r="W31" i="3" s="1"/>
  <c r="C30" i="3"/>
  <c r="C29" i="3"/>
  <c r="W29" i="3" s="1"/>
  <c r="C28" i="3"/>
  <c r="W28" i="3" s="1"/>
  <c r="C27" i="3"/>
  <c r="W27" i="3" s="1"/>
  <c r="C26" i="3"/>
  <c r="W26" i="3" s="1"/>
  <c r="C25" i="3"/>
  <c r="W25" i="3" s="1"/>
  <c r="C24" i="3"/>
  <c r="W24" i="3" s="1"/>
  <c r="C23" i="3"/>
  <c r="C22" i="3"/>
  <c r="W22" i="3" s="1"/>
  <c r="C20" i="3"/>
  <c r="W20" i="3" s="1"/>
  <c r="C19" i="3"/>
  <c r="W19" i="3" s="1"/>
  <c r="C16" i="3"/>
  <c r="C15" i="3"/>
  <c r="C14" i="3"/>
  <c r="C13" i="3"/>
  <c r="C12" i="3"/>
  <c r="W12" i="3" s="1"/>
  <c r="C11" i="3"/>
  <c r="W11" i="3" s="1"/>
  <c r="C10" i="3"/>
  <c r="W10" i="3" s="1"/>
  <c r="C9" i="3"/>
  <c r="W9" i="3" s="1"/>
  <c r="C8" i="3"/>
  <c r="W8" i="3" s="1"/>
  <c r="C7" i="3"/>
  <c r="W7" i="3" s="1"/>
  <c r="C6" i="3"/>
  <c r="C5" i="3"/>
  <c r="C4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0" i="3"/>
  <c r="W40" i="3" s="1"/>
  <c r="E39" i="3"/>
  <c r="W39" i="3" s="1"/>
  <c r="E38" i="3"/>
  <c r="E37" i="3"/>
  <c r="E36" i="3"/>
  <c r="E35" i="3"/>
  <c r="W35" i="3" s="1"/>
  <c r="E34" i="3"/>
  <c r="E33" i="3"/>
  <c r="E32" i="3"/>
  <c r="E31" i="3"/>
  <c r="E30" i="3"/>
  <c r="E29" i="3"/>
  <c r="E28" i="3"/>
  <c r="E27" i="3"/>
  <c r="E26" i="3"/>
  <c r="E25" i="3"/>
  <c r="E24" i="3"/>
  <c r="E23" i="3"/>
  <c r="W23" i="3" s="1"/>
  <c r="E22" i="3"/>
  <c r="E20" i="3"/>
  <c r="E19" i="3"/>
  <c r="E18" i="3"/>
  <c r="W18" i="3" s="1"/>
  <c r="E17" i="3"/>
  <c r="E16" i="3"/>
  <c r="E15" i="3"/>
  <c r="E14" i="3"/>
  <c r="E13" i="3"/>
  <c r="E12" i="3"/>
  <c r="E11" i="3"/>
  <c r="E10" i="3"/>
  <c r="E9" i="3"/>
  <c r="E8" i="3"/>
  <c r="E7" i="3"/>
  <c r="E6" i="3"/>
  <c r="W6" i="3" s="1"/>
  <c r="E5" i="3"/>
  <c r="W5" i="3" s="1"/>
  <c r="E4" i="3"/>
  <c r="W4" i="3" s="1"/>
  <c r="I62" i="3"/>
  <c r="W62" i="3" s="1"/>
  <c r="I60" i="3"/>
  <c r="I59" i="3"/>
  <c r="I58" i="3"/>
  <c r="I56" i="3"/>
  <c r="I54" i="3"/>
  <c r="I53" i="3"/>
  <c r="I52" i="3"/>
  <c r="I51" i="3"/>
  <c r="I50" i="3"/>
  <c r="I49" i="3"/>
  <c r="I48" i="3"/>
  <c r="I47" i="3"/>
  <c r="I45" i="3"/>
  <c r="I44" i="3"/>
  <c r="I43" i="3"/>
  <c r="I42" i="3"/>
  <c r="I40" i="3"/>
  <c r="I38" i="3"/>
  <c r="I37" i="3"/>
  <c r="I36" i="3"/>
  <c r="I33" i="3"/>
  <c r="I30" i="3"/>
  <c r="I29" i="3"/>
  <c r="I28" i="3"/>
  <c r="I27" i="3"/>
  <c r="I26" i="3"/>
  <c r="I24" i="3"/>
  <c r="I23" i="3"/>
  <c r="I22" i="3"/>
  <c r="I18" i="3"/>
  <c r="I17" i="3"/>
  <c r="W17" i="3" s="1"/>
  <c r="I15" i="3"/>
  <c r="I12" i="3"/>
  <c r="I11" i="3"/>
  <c r="I7" i="3"/>
  <c r="I5" i="3"/>
  <c r="I4" i="3"/>
  <c r="K61" i="3"/>
  <c r="K60" i="3"/>
  <c r="K59" i="3"/>
  <c r="K56" i="3"/>
  <c r="K54" i="3"/>
  <c r="K53" i="3"/>
  <c r="K52" i="3"/>
  <c r="K51" i="3"/>
  <c r="K50" i="3"/>
  <c r="K49" i="3"/>
  <c r="K48" i="3"/>
  <c r="K47" i="3"/>
  <c r="K45" i="3"/>
  <c r="K44" i="3"/>
  <c r="K43" i="3"/>
  <c r="K42" i="3"/>
  <c r="K39" i="3"/>
  <c r="K38" i="3"/>
  <c r="K37" i="3"/>
  <c r="K33" i="3"/>
  <c r="K30" i="3"/>
  <c r="K29" i="3"/>
  <c r="K28" i="3"/>
  <c r="K27" i="3"/>
  <c r="K26" i="3"/>
  <c r="K24" i="3"/>
  <c r="K23" i="3"/>
  <c r="K22" i="3"/>
  <c r="K20" i="3"/>
  <c r="K19" i="3"/>
  <c r="K18" i="3"/>
  <c r="K17" i="3"/>
  <c r="K15" i="3"/>
  <c r="K14" i="3"/>
  <c r="K12" i="3"/>
  <c r="K11" i="3"/>
  <c r="K7" i="3"/>
  <c r="K6" i="3"/>
  <c r="K5" i="3"/>
  <c r="K4" i="3"/>
  <c r="M62" i="3"/>
  <c r="M61" i="3"/>
  <c r="M60" i="3"/>
  <c r="M59" i="3"/>
  <c r="M58" i="3"/>
  <c r="M55" i="3"/>
  <c r="M53" i="3"/>
  <c r="M52" i="3"/>
  <c r="M50" i="3"/>
  <c r="M49" i="3"/>
  <c r="M48" i="3"/>
  <c r="M47" i="3"/>
  <c r="M46" i="3"/>
  <c r="M44" i="3"/>
  <c r="M43" i="3"/>
  <c r="M42" i="3"/>
  <c r="M40" i="3"/>
  <c r="M39" i="3"/>
  <c r="M38" i="3"/>
  <c r="M37" i="3"/>
  <c r="M36" i="3"/>
  <c r="M34" i="3"/>
  <c r="M32" i="3"/>
  <c r="M31" i="3"/>
  <c r="M30" i="3"/>
  <c r="M29" i="3"/>
  <c r="M28" i="3"/>
  <c r="M27" i="3"/>
  <c r="M25" i="3"/>
  <c r="M24" i="3"/>
  <c r="M23" i="3"/>
  <c r="M22" i="3"/>
  <c r="M20" i="3"/>
  <c r="M19" i="3"/>
  <c r="M18" i="3"/>
  <c r="M17" i="3"/>
  <c r="M15" i="3"/>
  <c r="M14" i="3"/>
  <c r="M10" i="3"/>
  <c r="M9" i="3"/>
  <c r="M8" i="3"/>
  <c r="M5" i="3"/>
  <c r="M4" i="3"/>
  <c r="O59" i="3"/>
  <c r="O57" i="3"/>
  <c r="O56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37" i="3"/>
  <c r="O35" i="3"/>
  <c r="O33" i="3"/>
  <c r="O30" i="3"/>
  <c r="O29" i="3"/>
  <c r="O28" i="3"/>
  <c r="O27" i="3"/>
  <c r="O26" i="3"/>
  <c r="O25" i="3"/>
  <c r="O24" i="3"/>
  <c r="O23" i="3"/>
  <c r="O22" i="3"/>
  <c r="O20" i="3"/>
  <c r="O19" i="3"/>
  <c r="O15" i="3"/>
  <c r="O14" i="3"/>
  <c r="O12" i="3"/>
  <c r="O11" i="3"/>
  <c r="O10" i="3"/>
  <c r="O9" i="3"/>
  <c r="O8" i="3"/>
  <c r="O7" i="3"/>
  <c r="O6" i="3"/>
  <c r="O5" i="3"/>
  <c r="O4" i="3"/>
  <c r="R110" i="8"/>
  <c r="R109" i="8"/>
  <c r="R100" i="8"/>
  <c r="O111" i="8"/>
  <c r="O110" i="8"/>
  <c r="O107" i="8"/>
  <c r="O106" i="8"/>
  <c r="O105" i="8"/>
  <c r="O104" i="8"/>
  <c r="O103" i="8"/>
  <c r="O102" i="8"/>
  <c r="O100" i="8"/>
  <c r="O95" i="8"/>
  <c r="O91" i="8"/>
  <c r="O90" i="8"/>
  <c r="O88" i="8"/>
  <c r="O86" i="8"/>
  <c r="O85" i="8"/>
  <c r="O83" i="8"/>
  <c r="O82" i="8"/>
  <c r="O80" i="8"/>
  <c r="O79" i="8"/>
  <c r="O78" i="8"/>
  <c r="O77" i="8"/>
  <c r="O76" i="8"/>
  <c r="O75" i="8"/>
  <c r="O74" i="8"/>
  <c r="O73" i="8"/>
  <c r="O72" i="8"/>
  <c r="O71" i="8"/>
  <c r="O69" i="8"/>
  <c r="O63" i="8"/>
  <c r="O58" i="8"/>
  <c r="O57" i="8"/>
  <c r="O56" i="8"/>
  <c r="O55" i="8"/>
  <c r="O54" i="8"/>
  <c r="O53" i="8"/>
  <c r="O52" i="8"/>
  <c r="O51" i="8"/>
  <c r="O50" i="8"/>
  <c r="O48" i="8"/>
  <c r="O47" i="8"/>
  <c r="O46" i="8"/>
  <c r="O39" i="8"/>
  <c r="O38" i="8"/>
  <c r="O37" i="8"/>
  <c r="O36" i="8"/>
  <c r="O35" i="8"/>
  <c r="O34" i="8"/>
  <c r="O33" i="8"/>
  <c r="O32" i="8"/>
  <c r="O31" i="8"/>
  <c r="O30" i="8"/>
  <c r="O29" i="8"/>
  <c r="O28" i="8"/>
  <c r="O26" i="8"/>
  <c r="O24" i="8"/>
  <c r="O23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M110" i="8"/>
  <c r="M109" i="8"/>
  <c r="M107" i="8"/>
  <c r="M106" i="8"/>
  <c r="M103" i="8"/>
  <c r="M102" i="8"/>
  <c r="M95" i="8"/>
  <c r="M90" i="8"/>
  <c r="M88" i="8"/>
  <c r="M87" i="8"/>
  <c r="M86" i="8"/>
  <c r="M85" i="8"/>
  <c r="M82" i="8"/>
  <c r="M81" i="8"/>
  <c r="M80" i="8"/>
  <c r="M79" i="8"/>
  <c r="M78" i="8"/>
  <c r="M77" i="8"/>
  <c r="M76" i="8"/>
  <c r="M75" i="8"/>
  <c r="M74" i="8"/>
  <c r="M72" i="8"/>
  <c r="M71" i="8"/>
  <c r="M68" i="8"/>
  <c r="M67" i="8"/>
  <c r="M66" i="8"/>
  <c r="M65" i="8"/>
  <c r="M64" i="8"/>
  <c r="M62" i="8"/>
  <c r="M61" i="8"/>
  <c r="M60" i="8"/>
  <c r="M59" i="8"/>
  <c r="M58" i="8"/>
  <c r="M57" i="8"/>
  <c r="M56" i="8"/>
  <c r="M53" i="8"/>
  <c r="M52" i="8"/>
  <c r="M51" i="8"/>
  <c r="M50" i="8"/>
  <c r="M48" i="8"/>
  <c r="M46" i="8"/>
  <c r="M45" i="8"/>
  <c r="M44" i="8"/>
  <c r="M43" i="8"/>
  <c r="M42" i="8"/>
  <c r="M41" i="8"/>
  <c r="M28" i="8"/>
  <c r="M26" i="8"/>
  <c r="M25" i="8"/>
  <c r="M22" i="8"/>
  <c r="M21" i="8"/>
  <c r="M20" i="8"/>
  <c r="M19" i="8"/>
  <c r="M17" i="8"/>
  <c r="M14" i="8"/>
  <c r="M8" i="8"/>
  <c r="M5" i="8"/>
  <c r="K111" i="8"/>
  <c r="K110" i="8"/>
  <c r="K109" i="8"/>
  <c r="K107" i="8"/>
  <c r="K90" i="8"/>
  <c r="K82" i="8"/>
  <c r="K80" i="8"/>
  <c r="K79" i="8"/>
  <c r="K78" i="8"/>
  <c r="K77" i="8"/>
  <c r="K76" i="8"/>
  <c r="K75" i="8"/>
  <c r="K73" i="8"/>
  <c r="K72" i="8"/>
  <c r="K71" i="8"/>
  <c r="K68" i="8"/>
  <c r="K67" i="8"/>
  <c r="K66" i="8"/>
  <c r="K65" i="8"/>
  <c r="K64" i="8"/>
  <c r="K62" i="8"/>
  <c r="K61" i="8"/>
  <c r="K60" i="8"/>
  <c r="K59" i="8"/>
  <c r="K58" i="8"/>
  <c r="K57" i="8"/>
  <c r="K56" i="8"/>
  <c r="K54" i="8"/>
  <c r="K53" i="8"/>
  <c r="K52" i="8"/>
  <c r="K51" i="8"/>
  <c r="K50" i="8"/>
  <c r="K48" i="8"/>
  <c r="K47" i="8"/>
  <c r="K46" i="8"/>
  <c r="K39" i="8"/>
  <c r="K38" i="8"/>
  <c r="K37" i="8"/>
  <c r="K36" i="8"/>
  <c r="K35" i="8"/>
  <c r="K34" i="8"/>
  <c r="K33" i="8"/>
  <c r="K32" i="8"/>
  <c r="K31" i="8"/>
  <c r="K30" i="8"/>
  <c r="K29" i="8"/>
  <c r="K28" i="8"/>
  <c r="K26" i="8"/>
  <c r="K25" i="8"/>
  <c r="K23" i="8"/>
  <c r="K22" i="8"/>
  <c r="K21" i="8"/>
  <c r="K20" i="8"/>
  <c r="K19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I111" i="8"/>
  <c r="W111" i="8" s="1"/>
  <c r="I110" i="8"/>
  <c r="I109" i="8"/>
  <c r="I106" i="8"/>
  <c r="I105" i="8"/>
  <c r="I104" i="8"/>
  <c r="I103" i="8"/>
  <c r="I102" i="8"/>
  <c r="I100" i="8"/>
  <c r="I91" i="8"/>
  <c r="I90" i="8"/>
  <c r="I87" i="8"/>
  <c r="I86" i="8"/>
  <c r="I85" i="8"/>
  <c r="I82" i="8"/>
  <c r="I80" i="8"/>
  <c r="I79" i="8"/>
  <c r="I78" i="8"/>
  <c r="I77" i="8"/>
  <c r="I76" i="8"/>
  <c r="I75" i="8"/>
  <c r="I73" i="8"/>
  <c r="I72" i="8"/>
  <c r="I71" i="8"/>
  <c r="I66" i="8"/>
  <c r="I65" i="8"/>
  <c r="I64" i="8"/>
  <c r="I62" i="8"/>
  <c r="I61" i="8"/>
  <c r="I60" i="8"/>
  <c r="I59" i="8"/>
  <c r="I58" i="8"/>
  <c r="I57" i="8"/>
  <c r="I56" i="8"/>
  <c r="I54" i="8"/>
  <c r="I53" i="8"/>
  <c r="I52" i="8"/>
  <c r="I51" i="8"/>
  <c r="I50" i="8"/>
  <c r="I48" i="8"/>
  <c r="I47" i="8"/>
  <c r="I46" i="8"/>
  <c r="I44" i="8"/>
  <c r="I43" i="8"/>
  <c r="W43" i="8" s="1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6" i="8"/>
  <c r="I25" i="8"/>
  <c r="I20" i="8"/>
  <c r="I19" i="8"/>
  <c r="I18" i="8"/>
  <c r="I17" i="8"/>
  <c r="I16" i="8"/>
  <c r="I15" i="8"/>
  <c r="I14" i="8"/>
  <c r="I13" i="8"/>
  <c r="I12" i="8"/>
  <c r="I11" i="8"/>
  <c r="I8" i="8"/>
  <c r="I5" i="8"/>
  <c r="G110" i="8"/>
  <c r="W110" i="8" s="1"/>
  <c r="G109" i="8"/>
  <c r="W109" i="8" s="1"/>
  <c r="G90" i="8"/>
  <c r="E107" i="8"/>
  <c r="E106" i="8"/>
  <c r="E105" i="8"/>
  <c r="W105" i="8" s="1"/>
  <c r="E104" i="8"/>
  <c r="W104" i="8" s="1"/>
  <c r="E103" i="8"/>
  <c r="E102" i="8"/>
  <c r="E100" i="8"/>
  <c r="W100" i="8" s="1"/>
  <c r="E97" i="8"/>
  <c r="E96" i="8"/>
  <c r="E95" i="8"/>
  <c r="E94" i="8"/>
  <c r="E93" i="8"/>
  <c r="E92" i="8"/>
  <c r="E90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8" i="8"/>
  <c r="E47" i="8"/>
  <c r="E46" i="8"/>
  <c r="E45" i="8"/>
  <c r="E44" i="8"/>
  <c r="E42" i="8"/>
  <c r="E41" i="8"/>
  <c r="W41" i="8" s="1"/>
  <c r="E40" i="8"/>
  <c r="W40" i="8" s="1"/>
  <c r="E39" i="8"/>
  <c r="E38" i="8"/>
  <c r="E37" i="8"/>
  <c r="E36" i="8"/>
  <c r="E35" i="8"/>
  <c r="E34" i="8"/>
  <c r="E33" i="8"/>
  <c r="E32" i="8"/>
  <c r="E31" i="8"/>
  <c r="E30" i="8"/>
  <c r="E29" i="8"/>
  <c r="E28" i="8"/>
  <c r="E26" i="8"/>
  <c r="E25" i="8"/>
  <c r="E23" i="8"/>
  <c r="E22" i="8"/>
  <c r="W22" i="8" s="1"/>
  <c r="E21" i="8"/>
  <c r="W21" i="8" s="1"/>
  <c r="E20" i="8"/>
  <c r="W20" i="8" s="1"/>
  <c r="E19" i="8"/>
  <c r="W19" i="8" s="1"/>
  <c r="E18" i="8"/>
  <c r="W18" i="8" s="1"/>
  <c r="E17" i="8"/>
  <c r="E16" i="8"/>
  <c r="E15" i="8"/>
  <c r="E14" i="8"/>
  <c r="E13" i="8"/>
  <c r="E12" i="8"/>
  <c r="E11" i="8"/>
  <c r="E10" i="8"/>
  <c r="E9" i="8"/>
  <c r="E8" i="8"/>
  <c r="E7" i="8"/>
  <c r="E5" i="8"/>
  <c r="E4" i="8"/>
  <c r="C107" i="8"/>
  <c r="W107" i="8" s="1"/>
  <c r="C106" i="8"/>
  <c r="C103" i="8"/>
  <c r="W103" i="8" s="1"/>
  <c r="C102" i="8"/>
  <c r="W102" i="8" s="1"/>
  <c r="C97" i="8"/>
  <c r="W97" i="8" s="1"/>
  <c r="C96" i="8"/>
  <c r="W96" i="8" s="1"/>
  <c r="C95" i="8"/>
  <c r="W95" i="8" s="1"/>
  <c r="C94" i="8"/>
  <c r="W94" i="8" s="1"/>
  <c r="C93" i="8"/>
  <c r="W93" i="8" s="1"/>
  <c r="C92" i="8"/>
  <c r="W92" i="8" s="1"/>
  <c r="C91" i="8"/>
  <c r="W91" i="8" s="1"/>
  <c r="C90" i="8"/>
  <c r="W90" i="8" s="1"/>
  <c r="W98" i="8" s="1"/>
  <c r="C88" i="8"/>
  <c r="W88" i="8" s="1"/>
  <c r="C87" i="8"/>
  <c r="W87" i="8" s="1"/>
  <c r="C86" i="8"/>
  <c r="W86" i="8" s="1"/>
  <c r="C85" i="8"/>
  <c r="W85" i="8" s="1"/>
  <c r="C84" i="8"/>
  <c r="W84" i="8" s="1"/>
  <c r="C83" i="8"/>
  <c r="W83" i="8" s="1"/>
  <c r="C82" i="8"/>
  <c r="C81" i="8"/>
  <c r="W81" i="8" s="1"/>
  <c r="C80" i="8"/>
  <c r="W80" i="8" s="1"/>
  <c r="C79" i="8"/>
  <c r="W79" i="8" s="1"/>
  <c r="C78" i="8"/>
  <c r="W78" i="8" s="1"/>
  <c r="C77" i="8"/>
  <c r="W77" i="8" s="1"/>
  <c r="C76" i="8"/>
  <c r="W76" i="8" s="1"/>
  <c r="C75" i="8"/>
  <c r="W75" i="8" s="1"/>
  <c r="C74" i="8"/>
  <c r="W74" i="8" s="1"/>
  <c r="C73" i="8"/>
  <c r="W73" i="8" s="1"/>
  <c r="C72" i="8"/>
  <c r="W72" i="8" s="1"/>
  <c r="C71" i="8"/>
  <c r="W71" i="8" s="1"/>
  <c r="C69" i="8"/>
  <c r="W69" i="8" s="1"/>
  <c r="C68" i="8"/>
  <c r="W68" i="8" s="1"/>
  <c r="C67" i="8"/>
  <c r="W67" i="8" s="1"/>
  <c r="C66" i="8"/>
  <c r="W66" i="8" s="1"/>
  <c r="C65" i="8"/>
  <c r="W65" i="8" s="1"/>
  <c r="C64" i="8"/>
  <c r="W64" i="8" s="1"/>
  <c r="C63" i="8"/>
  <c r="W63" i="8" s="1"/>
  <c r="C62" i="8"/>
  <c r="W62" i="8" s="1"/>
  <c r="C61" i="8"/>
  <c r="W61" i="8" s="1"/>
  <c r="C60" i="8"/>
  <c r="W60" i="8" s="1"/>
  <c r="C59" i="8"/>
  <c r="C58" i="8"/>
  <c r="W58" i="8" s="1"/>
  <c r="C57" i="8"/>
  <c r="W57" i="8" s="1"/>
  <c r="C56" i="8"/>
  <c r="W56" i="8" s="1"/>
  <c r="C55" i="8"/>
  <c r="W55" i="8" s="1"/>
  <c r="C54" i="8"/>
  <c r="W54" i="8" s="1"/>
  <c r="C53" i="8"/>
  <c r="W53" i="8" s="1"/>
  <c r="C52" i="8"/>
  <c r="W52" i="8" s="1"/>
  <c r="C51" i="8"/>
  <c r="W51" i="8" s="1"/>
  <c r="C50" i="8"/>
  <c r="W50" i="8" s="1"/>
  <c r="C48" i="8"/>
  <c r="W48" i="8" s="1"/>
  <c r="C47" i="8"/>
  <c r="W47" i="8" s="1"/>
  <c r="C46" i="8"/>
  <c r="W46" i="8" s="1"/>
  <c r="C45" i="8"/>
  <c r="W45" i="8" s="1"/>
  <c r="C44" i="8"/>
  <c r="W44" i="8" s="1"/>
  <c r="C42" i="8"/>
  <c r="W42" i="8" s="1"/>
  <c r="C39" i="8"/>
  <c r="W39" i="8" s="1"/>
  <c r="C38" i="8"/>
  <c r="W38" i="8" s="1"/>
  <c r="C37" i="8"/>
  <c r="W37" i="8" s="1"/>
  <c r="C36" i="8"/>
  <c r="W36" i="8" s="1"/>
  <c r="C35" i="8"/>
  <c r="W35" i="8" s="1"/>
  <c r="C34" i="8"/>
  <c r="W34" i="8" s="1"/>
  <c r="C33" i="8"/>
  <c r="C32" i="8"/>
  <c r="W32" i="8" s="1"/>
  <c r="C31" i="8"/>
  <c r="W31" i="8" s="1"/>
  <c r="C30" i="8"/>
  <c r="W30" i="8" s="1"/>
  <c r="C29" i="8"/>
  <c r="W29" i="8" s="1"/>
  <c r="C28" i="8"/>
  <c r="W28" i="8" s="1"/>
  <c r="C26" i="8"/>
  <c r="W26" i="8" s="1"/>
  <c r="C25" i="8"/>
  <c r="W25" i="8" s="1"/>
  <c r="C24" i="8"/>
  <c r="W24" i="8" s="1"/>
  <c r="C23" i="8"/>
  <c r="W23" i="8" s="1"/>
  <c r="C20" i="8"/>
  <c r="C17" i="8"/>
  <c r="W17" i="8" s="1"/>
  <c r="C16" i="8"/>
  <c r="W16" i="8" s="1"/>
  <c r="C15" i="8"/>
  <c r="W15" i="8" s="1"/>
  <c r="C14" i="8"/>
  <c r="W14" i="8" s="1"/>
  <c r="C13" i="8"/>
  <c r="W13" i="8" s="1"/>
  <c r="C12" i="8"/>
  <c r="W12" i="8" s="1"/>
  <c r="C11" i="8"/>
  <c r="W11" i="8" s="1"/>
  <c r="C10" i="8"/>
  <c r="W10" i="8" s="1"/>
  <c r="C9" i="8"/>
  <c r="W9" i="8" s="1"/>
  <c r="C8" i="8"/>
  <c r="W8" i="8" s="1"/>
  <c r="C7" i="8"/>
  <c r="W7" i="8" s="1"/>
  <c r="C6" i="8"/>
  <c r="W6" i="8" s="1"/>
  <c r="C5" i="8"/>
  <c r="W5" i="8" s="1"/>
  <c r="C4" i="8"/>
  <c r="B9" i="12"/>
  <c r="B13" i="12"/>
  <c r="C5" i="13"/>
  <c r="G5" i="13"/>
  <c r="K5" i="13"/>
  <c r="M5" i="13"/>
  <c r="O5" i="13"/>
  <c r="C6" i="13"/>
  <c r="E6" i="13"/>
  <c r="G6" i="13"/>
  <c r="I6" i="13"/>
  <c r="K6" i="13"/>
  <c r="O6" i="13"/>
  <c r="U6" i="13"/>
  <c r="C7" i="13"/>
  <c r="G7" i="13"/>
  <c r="I7" i="13"/>
  <c r="K7" i="13"/>
  <c r="M7" i="13"/>
  <c r="O7" i="13"/>
  <c r="C8" i="13"/>
  <c r="G8" i="13"/>
  <c r="K8" i="13"/>
  <c r="M8" i="13"/>
  <c r="O8" i="13"/>
  <c r="C10" i="13"/>
  <c r="G10" i="13"/>
  <c r="K10" i="13"/>
  <c r="M10" i="13"/>
  <c r="O10" i="13"/>
  <c r="C11" i="13"/>
  <c r="E11" i="13"/>
  <c r="G11" i="13"/>
  <c r="I11" i="13"/>
  <c r="K11" i="13"/>
  <c r="O11" i="13"/>
  <c r="U11" i="13"/>
  <c r="C12" i="13"/>
  <c r="G12" i="13"/>
  <c r="I12" i="13"/>
  <c r="K12" i="13"/>
  <c r="M12" i="13"/>
  <c r="O12" i="13"/>
  <c r="C13" i="13"/>
  <c r="G13" i="13"/>
  <c r="K13" i="13"/>
  <c r="M13" i="13"/>
  <c r="O13" i="13"/>
  <c r="C15" i="13"/>
  <c r="G15" i="13"/>
  <c r="K15" i="13"/>
  <c r="M15" i="13"/>
  <c r="O15" i="13"/>
  <c r="C16" i="13"/>
  <c r="E16" i="13"/>
  <c r="G16" i="13"/>
  <c r="I16" i="13"/>
  <c r="K16" i="13"/>
  <c r="O16" i="13"/>
  <c r="U16" i="13"/>
  <c r="C17" i="13"/>
  <c r="G17" i="13"/>
  <c r="I17" i="13"/>
  <c r="K17" i="13"/>
  <c r="M17" i="13"/>
  <c r="O17" i="13"/>
  <c r="C18" i="13"/>
  <c r="G18" i="13"/>
  <c r="K18" i="13"/>
  <c r="M18" i="13"/>
  <c r="O18" i="13"/>
  <c r="C20" i="13"/>
  <c r="G20" i="13"/>
  <c r="K20" i="13"/>
  <c r="M20" i="13"/>
  <c r="O20" i="13"/>
  <c r="K21" i="13"/>
  <c r="M21" i="13"/>
  <c r="V21" i="13"/>
  <c r="C22" i="13"/>
  <c r="G22" i="13"/>
  <c r="I22" i="13"/>
  <c r="K22" i="13"/>
  <c r="M22" i="13"/>
  <c r="O22" i="13"/>
  <c r="C23" i="13"/>
  <c r="G23" i="13"/>
  <c r="K23" i="13"/>
  <c r="M23" i="13"/>
  <c r="O23" i="13"/>
  <c r="C25" i="13"/>
  <c r="G25" i="13"/>
  <c r="K25" i="13"/>
  <c r="M25" i="13"/>
  <c r="O25" i="13"/>
  <c r="C26" i="13"/>
  <c r="G26" i="13"/>
  <c r="K26" i="13"/>
  <c r="M26" i="13"/>
  <c r="O26" i="13"/>
  <c r="C27" i="13"/>
  <c r="E27" i="13"/>
  <c r="G27" i="13"/>
  <c r="I27" i="13"/>
  <c r="K27" i="13"/>
  <c r="O27" i="13"/>
  <c r="U27" i="13"/>
  <c r="C28" i="13"/>
  <c r="G28" i="13"/>
  <c r="I28" i="13"/>
  <c r="K28" i="13"/>
  <c r="M28" i="13"/>
  <c r="O28" i="13"/>
  <c r="C29" i="13"/>
  <c r="E29" i="13"/>
  <c r="G29" i="13"/>
  <c r="I29" i="13"/>
  <c r="K29" i="13"/>
  <c r="O29" i="13"/>
  <c r="U29" i="13"/>
  <c r="C30" i="13"/>
  <c r="G30" i="13"/>
  <c r="I30" i="13"/>
  <c r="K30" i="13"/>
  <c r="M30" i="13"/>
  <c r="O30" i="13"/>
  <c r="C31" i="13"/>
  <c r="G31" i="13"/>
  <c r="K31" i="13"/>
  <c r="M31" i="13"/>
  <c r="O31" i="13"/>
  <c r="C32" i="13"/>
  <c r="G32" i="13"/>
  <c r="K32" i="13"/>
  <c r="M32" i="13"/>
  <c r="O32" i="13"/>
  <c r="C33" i="13"/>
  <c r="G33" i="13"/>
  <c r="K33" i="13"/>
  <c r="M33" i="13"/>
  <c r="O33" i="13"/>
  <c r="C34" i="13"/>
  <c r="G34" i="13"/>
  <c r="K34" i="13"/>
  <c r="M34" i="13"/>
  <c r="O34" i="13"/>
  <c r="C36" i="13"/>
  <c r="K36" i="13"/>
  <c r="O36" i="13"/>
  <c r="W37" i="13"/>
  <c r="X37" i="13" s="1"/>
  <c r="Y37" i="13" s="1"/>
  <c r="Z37" i="13" s="1"/>
  <c r="AA37" i="13" s="1"/>
  <c r="AB37" i="13" s="1"/>
  <c r="AC37" i="13" s="1"/>
  <c r="AD37" i="13" s="1"/>
  <c r="AE37" i="13" s="1"/>
  <c r="AF37" i="13" s="1"/>
  <c r="AG37" i="13" s="1"/>
  <c r="W38" i="13"/>
  <c r="X38" i="13" s="1"/>
  <c r="Y38" i="13" s="1"/>
  <c r="Z38" i="13" s="1"/>
  <c r="AA38" i="13" s="1"/>
  <c r="AB38" i="13" s="1"/>
  <c r="AC38" i="13" s="1"/>
  <c r="AD38" i="13" s="1"/>
  <c r="AE38" i="13" s="1"/>
  <c r="AF38" i="13" s="1"/>
  <c r="AG38" i="13" s="1"/>
  <c r="W39" i="13"/>
  <c r="X39" i="13" s="1"/>
  <c r="W40" i="13"/>
  <c r="X40" i="13" s="1"/>
  <c r="C51" i="13"/>
  <c r="G51" i="13"/>
  <c r="O51" i="13"/>
  <c r="C52" i="13"/>
  <c r="K52" i="13"/>
  <c r="K53" i="13"/>
  <c r="W53" i="13" s="1"/>
  <c r="X53" i="13" s="1"/>
  <c r="Y53" i="13" s="1"/>
  <c r="Z53" i="13" s="1"/>
  <c r="AA53" i="13" s="1"/>
  <c r="AB53" i="13" s="1"/>
  <c r="AC53" i="13" s="1"/>
  <c r="AD53" i="13" s="1"/>
  <c r="AE53" i="13" s="1"/>
  <c r="AF53" i="13" s="1"/>
  <c r="AG53" i="13" s="1"/>
  <c r="U53" i="13"/>
  <c r="C54" i="13"/>
  <c r="I54" i="13"/>
  <c r="K54" i="13"/>
  <c r="K55" i="13"/>
  <c r="U55" i="13"/>
  <c r="C57" i="13"/>
  <c r="G57" i="13"/>
  <c r="K57" i="13"/>
  <c r="O57" i="13"/>
  <c r="V57" i="13"/>
  <c r="W58" i="13"/>
  <c r="X58" i="13" s="1"/>
  <c r="C59" i="13"/>
  <c r="E59" i="13"/>
  <c r="I59" i="13"/>
  <c r="K59" i="13"/>
  <c r="I60" i="13"/>
  <c r="K60" i="13"/>
  <c r="C61" i="13"/>
  <c r="E61" i="13"/>
  <c r="G61" i="13"/>
  <c r="K61" i="13"/>
  <c r="M61" i="13"/>
  <c r="V61" i="13"/>
  <c r="G62" i="13"/>
  <c r="W62" i="13" s="1"/>
  <c r="X62" i="13" s="1"/>
  <c r="Y62" i="13" s="1"/>
  <c r="Z62" i="13" s="1"/>
  <c r="AA62" i="13" s="1"/>
  <c r="AB62" i="13" s="1"/>
  <c r="AC62" i="13" s="1"/>
  <c r="AD62" i="13" s="1"/>
  <c r="AE62" i="13" s="1"/>
  <c r="AF62" i="13" s="1"/>
  <c r="AG62" i="13" s="1"/>
  <c r="I63" i="13"/>
  <c r="W63" i="13" s="1"/>
  <c r="X63" i="13" s="1"/>
  <c r="Y63" i="13" s="1"/>
  <c r="Z63" i="13" s="1"/>
  <c r="AA63" i="13" s="1"/>
  <c r="AB63" i="13" s="1"/>
  <c r="AC63" i="13" s="1"/>
  <c r="AD63" i="13" s="1"/>
  <c r="AE63" i="13" s="1"/>
  <c r="AF63" i="13" s="1"/>
  <c r="AG63" i="13" s="1"/>
  <c r="E64" i="13"/>
  <c r="W64" i="13" s="1"/>
  <c r="X64" i="13" s="1"/>
  <c r="Y64" i="13" s="1"/>
  <c r="Z64" i="13" s="1"/>
  <c r="AA64" i="13" s="1"/>
  <c r="AB64" i="13" s="1"/>
  <c r="AC64" i="13" s="1"/>
  <c r="AD64" i="13" s="1"/>
  <c r="AE64" i="13" s="1"/>
  <c r="AF64" i="13" s="1"/>
  <c r="AG64" i="13" s="1"/>
  <c r="E65" i="13"/>
  <c r="W65" i="13" s="1"/>
  <c r="X65" i="13" s="1"/>
  <c r="Y65" i="13" s="1"/>
  <c r="Z65" i="13" s="1"/>
  <c r="AA65" i="13" s="1"/>
  <c r="AB65" i="13" s="1"/>
  <c r="AC65" i="13" s="1"/>
  <c r="AD65" i="13" s="1"/>
  <c r="AE65" i="13" s="1"/>
  <c r="AF65" i="13" s="1"/>
  <c r="AG65" i="13" s="1"/>
  <c r="E66" i="13"/>
  <c r="W66" i="13" s="1"/>
  <c r="X66" i="13" s="1"/>
  <c r="Y66" i="13" s="1"/>
  <c r="Z66" i="13" s="1"/>
  <c r="AA66" i="13" s="1"/>
  <c r="AB66" i="13" s="1"/>
  <c r="AC66" i="13" s="1"/>
  <c r="AD66" i="13" s="1"/>
  <c r="AE66" i="13" s="1"/>
  <c r="AF66" i="13" s="1"/>
  <c r="AG66" i="13" s="1"/>
  <c r="E67" i="13"/>
  <c r="W67" i="13" s="1"/>
  <c r="X67" i="13" s="1"/>
  <c r="Y67" i="13" s="1"/>
  <c r="Z67" i="13" s="1"/>
  <c r="AA67" i="13" s="1"/>
  <c r="AB67" i="13" s="1"/>
  <c r="AC67" i="13" s="1"/>
  <c r="AD67" i="13" s="1"/>
  <c r="AE67" i="13" s="1"/>
  <c r="AF67" i="13" s="1"/>
  <c r="AG67" i="13" s="1"/>
  <c r="E68" i="13"/>
  <c r="W68" i="13" s="1"/>
  <c r="X68" i="13" s="1"/>
  <c r="Y68" i="13" s="1"/>
  <c r="Z68" i="13" s="1"/>
  <c r="AA68" i="13" s="1"/>
  <c r="AB68" i="13" s="1"/>
  <c r="AC68" i="13" s="1"/>
  <c r="AD68" i="13" s="1"/>
  <c r="AE68" i="13" s="1"/>
  <c r="AF68" i="13" s="1"/>
  <c r="AG68" i="13" s="1"/>
  <c r="E69" i="13"/>
  <c r="W69" i="13" s="1"/>
  <c r="X69" i="13" s="1"/>
  <c r="Y69" i="13" s="1"/>
  <c r="Z69" i="13" s="1"/>
  <c r="AA69" i="13" s="1"/>
  <c r="AB69" i="13" s="1"/>
  <c r="AC69" i="13" s="1"/>
  <c r="AD69" i="13" s="1"/>
  <c r="AE69" i="13" s="1"/>
  <c r="AF69" i="13" s="1"/>
  <c r="AG69" i="13" s="1"/>
  <c r="C70" i="13"/>
  <c r="E70" i="13"/>
  <c r="G70" i="13"/>
  <c r="C71" i="13"/>
  <c r="K71" i="13"/>
  <c r="K72" i="13"/>
  <c r="U72" i="13"/>
  <c r="C73" i="13"/>
  <c r="K73" i="13"/>
  <c r="K74" i="13"/>
  <c r="U74" i="13"/>
  <c r="C75" i="13"/>
  <c r="I75" i="13"/>
  <c r="K75" i="13"/>
  <c r="K76" i="13"/>
  <c r="U76" i="13"/>
  <c r="C78" i="13"/>
  <c r="E78" i="13"/>
  <c r="G78" i="13"/>
  <c r="K78" i="13"/>
  <c r="O78" i="13"/>
  <c r="U78" i="13"/>
  <c r="C79" i="13"/>
  <c r="G79" i="13"/>
  <c r="I79" i="13"/>
  <c r="K79" i="13"/>
  <c r="M79" i="13"/>
  <c r="C80" i="13"/>
  <c r="G80" i="13"/>
  <c r="I80" i="13"/>
  <c r="K80" i="13"/>
  <c r="M80" i="13"/>
  <c r="C81" i="13"/>
  <c r="G81" i="13"/>
  <c r="I81" i="13"/>
  <c r="K81" i="13"/>
  <c r="M81" i="13"/>
  <c r="C82" i="13"/>
  <c r="I82" i="13"/>
  <c r="K82" i="13"/>
  <c r="M82" i="13"/>
  <c r="C83" i="13"/>
  <c r="I83" i="13"/>
  <c r="K83" i="13"/>
  <c r="M83" i="13"/>
  <c r="G85" i="13"/>
  <c r="O85" i="13"/>
  <c r="V85" i="13"/>
  <c r="G87" i="13"/>
  <c r="K87" i="13"/>
  <c r="G88" i="13"/>
  <c r="I88" i="13"/>
  <c r="K88" i="13"/>
  <c r="O88" i="13"/>
  <c r="G89" i="13"/>
  <c r="I89" i="13"/>
  <c r="K89" i="13"/>
  <c r="O89" i="13"/>
  <c r="G90" i="13"/>
  <c r="I90" i="13"/>
  <c r="K90" i="13"/>
  <c r="O90" i="13"/>
  <c r="G91" i="13"/>
  <c r="I91" i="13"/>
  <c r="K91" i="13"/>
  <c r="O91" i="13"/>
  <c r="G92" i="13"/>
  <c r="I92" i="13"/>
  <c r="K92" i="13"/>
  <c r="O92" i="13"/>
  <c r="G93" i="13"/>
  <c r="I93" i="13"/>
  <c r="K93" i="13"/>
  <c r="O93" i="13"/>
  <c r="C94" i="13"/>
  <c r="I94" i="13"/>
  <c r="K94" i="13"/>
  <c r="M94" i="13"/>
  <c r="C95" i="13"/>
  <c r="I95" i="13"/>
  <c r="K95" i="13"/>
  <c r="M95" i="13"/>
  <c r="C96" i="13"/>
  <c r="I96" i="13"/>
  <c r="K96" i="13"/>
  <c r="C97" i="13"/>
  <c r="I97" i="13"/>
  <c r="K97" i="13"/>
  <c r="C98" i="13"/>
  <c r="I98" i="13"/>
  <c r="K98" i="13"/>
  <c r="C99" i="13"/>
  <c r="I99" i="13"/>
  <c r="K99" i="13"/>
  <c r="C100" i="13"/>
  <c r="I100" i="13"/>
  <c r="K100" i="13"/>
  <c r="C101" i="13"/>
  <c r="I101" i="13"/>
  <c r="K101" i="13"/>
  <c r="E103" i="13"/>
  <c r="W103" i="13" s="1"/>
  <c r="X103" i="13" s="1"/>
  <c r="Y103" i="13" s="1"/>
  <c r="Z103" i="13" s="1"/>
  <c r="AA103" i="13" s="1"/>
  <c r="AB103" i="13" s="1"/>
  <c r="AC103" i="13" s="1"/>
  <c r="AD103" i="13" s="1"/>
  <c r="AE103" i="13" s="1"/>
  <c r="AF103" i="13" s="1"/>
  <c r="AG103" i="13" s="1"/>
  <c r="E104" i="13"/>
  <c r="W104" i="13" s="1"/>
  <c r="X104" i="13" s="1"/>
  <c r="Y104" i="13" s="1"/>
  <c r="Z104" i="13" s="1"/>
  <c r="AA104" i="13" s="1"/>
  <c r="AB104" i="13" s="1"/>
  <c r="AC104" i="13" s="1"/>
  <c r="AD104" i="13" s="1"/>
  <c r="AE104" i="13" s="1"/>
  <c r="AF104" i="13" s="1"/>
  <c r="AG104" i="13" s="1"/>
  <c r="E105" i="13"/>
  <c r="W105" i="13" s="1"/>
  <c r="X105" i="13" s="1"/>
  <c r="Y105" i="13" s="1"/>
  <c r="Z105" i="13" s="1"/>
  <c r="AA105" i="13" s="1"/>
  <c r="AB105" i="13" s="1"/>
  <c r="AC105" i="13" s="1"/>
  <c r="AD105" i="13" s="1"/>
  <c r="AE105" i="13" s="1"/>
  <c r="AF105" i="13" s="1"/>
  <c r="AG105" i="13" s="1"/>
  <c r="E106" i="13"/>
  <c r="W106" i="13" s="1"/>
  <c r="X106" i="13" s="1"/>
  <c r="Y106" i="13" s="1"/>
  <c r="Z106" i="13" s="1"/>
  <c r="AA106" i="13" s="1"/>
  <c r="AB106" i="13" s="1"/>
  <c r="AC106" i="13" s="1"/>
  <c r="AD106" i="13" s="1"/>
  <c r="AE106" i="13" s="1"/>
  <c r="AF106" i="13" s="1"/>
  <c r="AG106" i="13" s="1"/>
  <c r="E107" i="13"/>
  <c r="W107" i="13" s="1"/>
  <c r="X107" i="13" s="1"/>
  <c r="Y107" i="13" s="1"/>
  <c r="Z107" i="13" s="1"/>
  <c r="AA107" i="13" s="1"/>
  <c r="AB107" i="13" s="1"/>
  <c r="AC107" i="13" s="1"/>
  <c r="AD107" i="13" s="1"/>
  <c r="AE107" i="13" s="1"/>
  <c r="AF107" i="13" s="1"/>
  <c r="AG107" i="13" s="1"/>
  <c r="E108" i="13"/>
  <c r="W108" i="13" s="1"/>
  <c r="X108" i="13" s="1"/>
  <c r="Y108" i="13" s="1"/>
  <c r="Z108" i="13" s="1"/>
  <c r="AA108" i="13" s="1"/>
  <c r="AB108" i="13" s="1"/>
  <c r="AC108" i="13" s="1"/>
  <c r="AD108" i="13" s="1"/>
  <c r="AE108" i="13" s="1"/>
  <c r="AF108" i="13" s="1"/>
  <c r="AG108" i="13" s="1"/>
  <c r="E109" i="13"/>
  <c r="W109" i="13" s="1"/>
  <c r="X109" i="13" s="1"/>
  <c r="Y109" i="13" s="1"/>
  <c r="Z109" i="13" s="1"/>
  <c r="AA109" i="13" s="1"/>
  <c r="AB109" i="13" s="1"/>
  <c r="AC109" i="13" s="1"/>
  <c r="AD109" i="13" s="1"/>
  <c r="AE109" i="13" s="1"/>
  <c r="AF109" i="13" s="1"/>
  <c r="AG109" i="13" s="1"/>
  <c r="E110" i="13"/>
  <c r="W110" i="13" s="1"/>
  <c r="X110" i="13" s="1"/>
  <c r="Y110" i="13" s="1"/>
  <c r="Z110" i="13" s="1"/>
  <c r="AA110" i="13" s="1"/>
  <c r="AB110" i="13" s="1"/>
  <c r="AC110" i="13" s="1"/>
  <c r="AD110" i="13" s="1"/>
  <c r="AE110" i="13" s="1"/>
  <c r="AF110" i="13" s="1"/>
  <c r="AG110" i="13" s="1"/>
  <c r="C111" i="13"/>
  <c r="I111" i="13"/>
  <c r="K111" i="13"/>
  <c r="C112" i="13"/>
  <c r="I112" i="13"/>
  <c r="K112" i="13"/>
  <c r="C113" i="13"/>
  <c r="I113" i="13"/>
  <c r="K113" i="13"/>
  <c r="C114" i="13"/>
  <c r="I114" i="13"/>
  <c r="K114" i="13"/>
  <c r="C115" i="13"/>
  <c r="G115" i="13"/>
  <c r="I115" i="13"/>
  <c r="K115" i="13"/>
  <c r="O115" i="13"/>
  <c r="C116" i="13"/>
  <c r="I116" i="13"/>
  <c r="K116" i="13"/>
  <c r="M116" i="13"/>
  <c r="C117" i="13"/>
  <c r="I117" i="13"/>
  <c r="K117" i="13"/>
  <c r="M117" i="13"/>
  <c r="C120" i="13"/>
  <c r="E120" i="13"/>
  <c r="C121" i="13"/>
  <c r="G121" i="13"/>
  <c r="I121" i="13"/>
  <c r="K121" i="13"/>
  <c r="O121" i="13"/>
  <c r="C122" i="13"/>
  <c r="E122" i="13"/>
  <c r="G122" i="13"/>
  <c r="I122" i="13"/>
  <c r="K122" i="13"/>
  <c r="V122" i="13"/>
  <c r="I123" i="13"/>
  <c r="K123" i="13"/>
  <c r="C124" i="13"/>
  <c r="I124" i="13"/>
  <c r="K124" i="13"/>
  <c r="M124" i="13"/>
  <c r="C125" i="13"/>
  <c r="I125" i="13"/>
  <c r="K125" i="13"/>
  <c r="M125" i="13"/>
  <c r="C126" i="13"/>
  <c r="E126" i="13"/>
  <c r="G126" i="13"/>
  <c r="C127" i="13"/>
  <c r="I127" i="13"/>
  <c r="K127" i="13"/>
  <c r="C128" i="13"/>
  <c r="I128" i="13"/>
  <c r="K128" i="13"/>
  <c r="C130" i="13"/>
  <c r="G130" i="13"/>
  <c r="C131" i="13"/>
  <c r="E131" i="13"/>
  <c r="G131" i="13"/>
  <c r="I131" i="13"/>
  <c r="C132" i="13"/>
  <c r="E132" i="13"/>
  <c r="I132" i="13"/>
  <c r="C133" i="13"/>
  <c r="I133" i="13"/>
  <c r="K133" i="13"/>
  <c r="C134" i="13"/>
  <c r="I134" i="13"/>
  <c r="K134" i="13"/>
  <c r="M134" i="13"/>
  <c r="C135" i="13"/>
  <c r="E135" i="13"/>
  <c r="G135" i="13"/>
  <c r="C136" i="13"/>
  <c r="G136" i="13"/>
  <c r="K136" i="13"/>
  <c r="E137" i="13"/>
  <c r="G137" i="13"/>
  <c r="C139" i="13"/>
  <c r="E139" i="13"/>
  <c r="G139" i="13"/>
  <c r="K139" i="13"/>
  <c r="M139" i="13"/>
  <c r="V139" i="13"/>
  <c r="C140" i="13"/>
  <c r="E140" i="13"/>
  <c r="K140" i="13"/>
  <c r="C141" i="13"/>
  <c r="E141" i="13"/>
  <c r="K141" i="13"/>
  <c r="C142" i="13"/>
  <c r="I142" i="13"/>
  <c r="K142" i="13"/>
  <c r="C143" i="13"/>
  <c r="I143" i="13"/>
  <c r="K143" i="13"/>
  <c r="K144" i="13"/>
  <c r="W144" i="13" s="1"/>
  <c r="X144" i="13" s="1"/>
  <c r="Y144" i="13" s="1"/>
  <c r="Z144" i="13" s="1"/>
  <c r="AA144" i="13" s="1"/>
  <c r="AB144" i="13" s="1"/>
  <c r="AC144" i="13" s="1"/>
  <c r="AD144" i="13" s="1"/>
  <c r="AE144" i="13" s="1"/>
  <c r="AF144" i="13" s="1"/>
  <c r="AG144" i="13" s="1"/>
  <c r="U144" i="13"/>
  <c r="K145" i="13"/>
  <c r="U145" i="13"/>
  <c r="K146" i="13"/>
  <c r="U146" i="13"/>
  <c r="C148" i="13"/>
  <c r="G148" i="13"/>
  <c r="C149" i="13"/>
  <c r="K149" i="13"/>
  <c r="K150" i="13"/>
  <c r="U150" i="13"/>
  <c r="C151" i="13"/>
  <c r="E151" i="13"/>
  <c r="G151" i="13"/>
  <c r="K151" i="13"/>
  <c r="G152" i="13"/>
  <c r="K152" i="13"/>
  <c r="E154" i="13"/>
  <c r="K154" i="13"/>
  <c r="M154" i="13"/>
  <c r="AC9" i="14" l="1"/>
  <c r="AD9" i="14" s="1"/>
  <c r="AE9" i="14" s="1"/>
  <c r="AF9" i="14" s="1"/>
  <c r="AG9" i="14" s="1"/>
  <c r="Y10" i="14"/>
  <c r="Z10" i="14" s="1"/>
  <c r="AA10" i="14" s="1"/>
  <c r="AB10" i="14" s="1"/>
  <c r="AC10" i="14" s="1"/>
  <c r="AD10" i="14" s="1"/>
  <c r="AE10" i="14" s="1"/>
  <c r="AF10" i="14" s="1"/>
  <c r="AG10" i="14" s="1"/>
  <c r="Y8" i="14"/>
  <c r="Z8" i="14" s="1"/>
  <c r="AA8" i="14" s="1"/>
  <c r="AB8" i="14" s="1"/>
  <c r="AC8" i="14" s="1"/>
  <c r="AD8" i="14" s="1"/>
  <c r="AE8" i="14" s="1"/>
  <c r="AF8" i="14" s="1"/>
  <c r="AG8" i="14" s="1"/>
  <c r="W7" i="14"/>
  <c r="X7" i="14" s="1"/>
  <c r="Y7" i="14" s="1"/>
  <c r="Z7" i="14" s="1"/>
  <c r="AA7" i="14" s="1"/>
  <c r="AB7" i="14" s="1"/>
  <c r="AC7" i="14" s="1"/>
  <c r="AD7" i="14" s="1"/>
  <c r="AE7" i="14" s="1"/>
  <c r="AF7" i="14" s="1"/>
  <c r="AG7" i="14" s="1"/>
  <c r="W4" i="14"/>
  <c r="X4" i="14" s="1"/>
  <c r="Y4" i="14" s="1"/>
  <c r="Z4" i="14" s="1"/>
  <c r="AA4" i="14" s="1"/>
  <c r="AB4" i="14" s="1"/>
  <c r="AC4" i="14" s="1"/>
  <c r="AD4" i="14" s="1"/>
  <c r="AE4" i="14" s="1"/>
  <c r="AF4" i="14" s="1"/>
  <c r="AG4" i="14" s="1"/>
  <c r="W5" i="14"/>
  <c r="X5" i="14" s="1"/>
  <c r="Y5" i="14" s="1"/>
  <c r="Z5" i="14" s="1"/>
  <c r="AA5" i="14" s="1"/>
  <c r="AB5" i="14" s="1"/>
  <c r="AC5" i="14" s="1"/>
  <c r="AD5" i="14" s="1"/>
  <c r="AE5" i="14" s="1"/>
  <c r="AF5" i="14" s="1"/>
  <c r="AG5" i="14" s="1"/>
  <c r="W6" i="14"/>
  <c r="X6" i="14" s="1"/>
  <c r="Y6" i="14" s="1"/>
  <c r="Z6" i="14" s="1"/>
  <c r="AA6" i="14" s="1"/>
  <c r="AB6" i="14" s="1"/>
  <c r="AC6" i="14" s="1"/>
  <c r="AD6" i="14" s="1"/>
  <c r="AE6" i="14" s="1"/>
  <c r="AF6" i="14" s="1"/>
  <c r="AG6" i="14" s="1"/>
  <c r="W99" i="8"/>
  <c r="X44" i="13"/>
  <c r="Y44" i="13" s="1"/>
  <c r="Z44" i="13" s="1"/>
  <c r="AA44" i="13" s="1"/>
  <c r="AB44" i="13" s="1"/>
  <c r="AC44" i="13" s="1"/>
  <c r="AD44" i="13" s="1"/>
  <c r="AE44" i="13" s="1"/>
  <c r="AF44" i="13" s="1"/>
  <c r="AG44" i="13" s="1"/>
  <c r="X47" i="13"/>
  <c r="Y47" i="13" s="1"/>
  <c r="Z47" i="13" s="1"/>
  <c r="AA47" i="13" s="1"/>
  <c r="AB47" i="13" s="1"/>
  <c r="AC47" i="13" s="1"/>
  <c r="AD47" i="13" s="1"/>
  <c r="AE47" i="13" s="1"/>
  <c r="AF47" i="13" s="1"/>
  <c r="AG47" i="13" s="1"/>
  <c r="X45" i="13"/>
  <c r="Y45" i="13" s="1"/>
  <c r="Z45" i="13" s="1"/>
  <c r="AA45" i="13" s="1"/>
  <c r="AB45" i="13" s="1"/>
  <c r="AC45" i="13" s="1"/>
  <c r="AD45" i="13" s="1"/>
  <c r="AE45" i="13" s="1"/>
  <c r="AF45" i="13" s="1"/>
  <c r="AG45" i="13" s="1"/>
  <c r="X46" i="13"/>
  <c r="Y46" i="13" s="1"/>
  <c r="Z46" i="13" s="1"/>
  <c r="AA46" i="13" s="1"/>
  <c r="AB46" i="13" s="1"/>
  <c r="AC46" i="13" s="1"/>
  <c r="AD46" i="13" s="1"/>
  <c r="AE46" i="13" s="1"/>
  <c r="AF46" i="13" s="1"/>
  <c r="AG46" i="13" s="1"/>
  <c r="W36" i="13"/>
  <c r="X36" i="13" s="1"/>
  <c r="Y36" i="13" s="1"/>
  <c r="Z36" i="13" s="1"/>
  <c r="AA36" i="13" s="1"/>
  <c r="AB36" i="13" s="1"/>
  <c r="AC36" i="13" s="1"/>
  <c r="AD36" i="13" s="1"/>
  <c r="AE36" i="13" s="1"/>
  <c r="AF36" i="13" s="1"/>
  <c r="AG36" i="13" s="1"/>
  <c r="X42" i="13"/>
  <c r="Y42" i="13" s="1"/>
  <c r="Z42" i="13" s="1"/>
  <c r="AA42" i="13" s="1"/>
  <c r="AB42" i="13" s="1"/>
  <c r="AC42" i="13" s="1"/>
  <c r="AD42" i="13" s="1"/>
  <c r="AE42" i="13" s="1"/>
  <c r="AF42" i="13" s="1"/>
  <c r="AG42" i="13" s="1"/>
  <c r="X48" i="13"/>
  <c r="Y48" i="13" s="1"/>
  <c r="Z48" i="13" s="1"/>
  <c r="AA48" i="13" s="1"/>
  <c r="AB48" i="13" s="1"/>
  <c r="AC48" i="13" s="1"/>
  <c r="AD48" i="13" s="1"/>
  <c r="AE48" i="13" s="1"/>
  <c r="AF48" i="13" s="1"/>
  <c r="AG48" i="13" s="1"/>
  <c r="X43" i="13"/>
  <c r="Y43" i="13" s="1"/>
  <c r="Z43" i="13" s="1"/>
  <c r="AA43" i="13" s="1"/>
  <c r="AB43" i="13" s="1"/>
  <c r="AC43" i="13" s="1"/>
  <c r="AD43" i="13" s="1"/>
  <c r="AE43" i="13" s="1"/>
  <c r="AF43" i="13" s="1"/>
  <c r="AG43" i="13" s="1"/>
  <c r="W6" i="13"/>
  <c r="X6" i="13" s="1"/>
  <c r="Y6" i="13" s="1"/>
  <c r="Z6" i="13" s="1"/>
  <c r="AA6" i="13" s="1"/>
  <c r="AB6" i="13" s="1"/>
  <c r="AC6" i="13" s="1"/>
  <c r="AD6" i="13" s="1"/>
  <c r="AE6" i="13" s="1"/>
  <c r="AF6" i="13" s="1"/>
  <c r="AG6" i="13" s="1"/>
  <c r="W12" i="13"/>
  <c r="X12" i="13" s="1"/>
  <c r="Y12" i="13" s="1"/>
  <c r="Z12" i="13" s="1"/>
  <c r="AA12" i="13" s="1"/>
  <c r="AB12" i="13" s="1"/>
  <c r="AC12" i="13" s="1"/>
  <c r="AD12" i="13" s="1"/>
  <c r="AE12" i="13" s="1"/>
  <c r="AF12" i="13" s="1"/>
  <c r="AG12" i="13" s="1"/>
  <c r="W113" i="13"/>
  <c r="X113" i="13" s="1"/>
  <c r="Y113" i="13" s="1"/>
  <c r="Z113" i="13" s="1"/>
  <c r="AA113" i="13" s="1"/>
  <c r="AB113" i="13" s="1"/>
  <c r="AC113" i="13" s="1"/>
  <c r="AD113" i="13" s="1"/>
  <c r="AE113" i="13" s="1"/>
  <c r="AF113" i="13" s="1"/>
  <c r="AG113" i="13" s="1"/>
  <c r="W140" i="13"/>
  <c r="X140" i="13" s="1"/>
  <c r="Y140" i="13" s="1"/>
  <c r="Z140" i="13" s="1"/>
  <c r="AA140" i="13" s="1"/>
  <c r="AB140" i="13" s="1"/>
  <c r="AC140" i="13" s="1"/>
  <c r="AD140" i="13" s="1"/>
  <c r="AE140" i="13" s="1"/>
  <c r="AF140" i="13" s="1"/>
  <c r="AG140" i="13" s="1"/>
  <c r="W152" i="13"/>
  <c r="X152" i="13" s="1"/>
  <c r="Y152" i="13" s="1"/>
  <c r="Z152" i="13" s="1"/>
  <c r="AA152" i="13" s="1"/>
  <c r="AB152" i="13" s="1"/>
  <c r="AC152" i="13" s="1"/>
  <c r="AD152" i="13" s="1"/>
  <c r="AE152" i="13" s="1"/>
  <c r="AF152" i="13" s="1"/>
  <c r="AG152" i="13" s="1"/>
  <c r="W87" i="13"/>
  <c r="X87" i="13" s="1"/>
  <c r="Y87" i="13" s="1"/>
  <c r="Z87" i="13" s="1"/>
  <c r="AA87" i="13" s="1"/>
  <c r="AB87" i="13" s="1"/>
  <c r="AC87" i="13" s="1"/>
  <c r="AD87" i="13" s="1"/>
  <c r="AE87" i="13" s="1"/>
  <c r="AF87" i="13" s="1"/>
  <c r="AG87" i="13" s="1"/>
  <c r="W71" i="13"/>
  <c r="X71" i="13" s="1"/>
  <c r="Y71" i="13" s="1"/>
  <c r="Z71" i="13" s="1"/>
  <c r="AA71" i="13" s="1"/>
  <c r="AB71" i="13" s="1"/>
  <c r="AC71" i="13" s="1"/>
  <c r="AD71" i="13" s="1"/>
  <c r="AE71" i="13" s="1"/>
  <c r="AF71" i="13" s="1"/>
  <c r="AG71" i="13" s="1"/>
  <c r="W136" i="13"/>
  <c r="X136" i="13" s="1"/>
  <c r="Y136" i="13" s="1"/>
  <c r="Z136" i="13" s="1"/>
  <c r="AA136" i="13" s="1"/>
  <c r="AB136" i="13" s="1"/>
  <c r="AC136" i="13" s="1"/>
  <c r="AD136" i="13" s="1"/>
  <c r="AE136" i="13" s="1"/>
  <c r="AF136" i="13" s="1"/>
  <c r="AG136" i="13" s="1"/>
  <c r="W146" i="13"/>
  <c r="X146" i="13" s="1"/>
  <c r="Y146" i="13" s="1"/>
  <c r="Z146" i="13" s="1"/>
  <c r="AA146" i="13" s="1"/>
  <c r="AB146" i="13" s="1"/>
  <c r="AC146" i="13" s="1"/>
  <c r="AD146" i="13" s="1"/>
  <c r="AE146" i="13" s="1"/>
  <c r="AF146" i="13" s="1"/>
  <c r="AG146" i="13" s="1"/>
  <c r="W76" i="13"/>
  <c r="X76" i="13" s="1"/>
  <c r="Y76" i="13" s="1"/>
  <c r="Z76" i="13" s="1"/>
  <c r="AA76" i="13" s="1"/>
  <c r="AB76" i="13" s="1"/>
  <c r="AC76" i="13" s="1"/>
  <c r="AD76" i="13" s="1"/>
  <c r="AE76" i="13" s="1"/>
  <c r="AF76" i="13" s="1"/>
  <c r="AG76" i="13" s="1"/>
  <c r="W5" i="13"/>
  <c r="X5" i="13" s="1"/>
  <c r="Y5" i="13" s="1"/>
  <c r="Z5" i="13" s="1"/>
  <c r="AA5" i="13" s="1"/>
  <c r="AB5" i="13" s="1"/>
  <c r="AC5" i="13" s="1"/>
  <c r="AD5" i="13" s="1"/>
  <c r="AE5" i="13" s="1"/>
  <c r="AF5" i="13" s="1"/>
  <c r="AG5" i="13" s="1"/>
  <c r="W52" i="13"/>
  <c r="X52" i="13" s="1"/>
  <c r="Y52" i="13" s="1"/>
  <c r="Z52" i="13" s="1"/>
  <c r="AA52" i="13" s="1"/>
  <c r="AB52" i="13" s="1"/>
  <c r="AC52" i="13" s="1"/>
  <c r="AD52" i="13" s="1"/>
  <c r="AE52" i="13" s="1"/>
  <c r="AF52" i="13" s="1"/>
  <c r="AG52" i="13" s="1"/>
  <c r="W128" i="13"/>
  <c r="X128" i="13" s="1"/>
  <c r="Y128" i="13" s="1"/>
  <c r="Z128" i="13" s="1"/>
  <c r="AA128" i="13" s="1"/>
  <c r="AB128" i="13" s="1"/>
  <c r="AC128" i="13" s="1"/>
  <c r="AD128" i="13" s="1"/>
  <c r="AE128" i="13" s="1"/>
  <c r="AF128" i="13" s="1"/>
  <c r="AG128" i="13" s="1"/>
  <c r="W97" i="13"/>
  <c r="X97" i="13" s="1"/>
  <c r="Y97" i="13" s="1"/>
  <c r="Z97" i="13" s="1"/>
  <c r="AA97" i="13" s="1"/>
  <c r="AB97" i="13" s="1"/>
  <c r="AC97" i="13" s="1"/>
  <c r="AD97" i="13" s="1"/>
  <c r="AE97" i="13" s="1"/>
  <c r="AF97" i="13" s="1"/>
  <c r="AG97" i="13" s="1"/>
  <c r="W89" i="13"/>
  <c r="X89" i="13" s="1"/>
  <c r="Y89" i="13" s="1"/>
  <c r="Z89" i="13" s="1"/>
  <c r="AA89" i="13" s="1"/>
  <c r="AB89" i="13" s="1"/>
  <c r="AC89" i="13" s="1"/>
  <c r="AD89" i="13" s="1"/>
  <c r="AE89" i="13" s="1"/>
  <c r="AF89" i="13" s="1"/>
  <c r="AG89" i="13" s="1"/>
  <c r="W57" i="13"/>
  <c r="X57" i="13" s="1"/>
  <c r="Y57" i="13" s="1"/>
  <c r="Z57" i="13" s="1"/>
  <c r="AA57" i="13" s="1"/>
  <c r="AB57" i="13" s="1"/>
  <c r="AC57" i="13" s="1"/>
  <c r="AD57" i="13" s="1"/>
  <c r="AE57" i="13" s="1"/>
  <c r="AF57" i="13" s="1"/>
  <c r="AG57" i="13" s="1"/>
  <c r="W32" i="13"/>
  <c r="X32" i="13" s="1"/>
  <c r="Y32" i="13" s="1"/>
  <c r="Z32" i="13" s="1"/>
  <c r="AA32" i="13" s="1"/>
  <c r="AB32" i="13" s="1"/>
  <c r="AC32" i="13" s="1"/>
  <c r="AD32" i="13" s="1"/>
  <c r="AE32" i="13" s="1"/>
  <c r="AF32" i="13" s="1"/>
  <c r="AG32" i="13" s="1"/>
  <c r="W111" i="13"/>
  <c r="X111" i="13" s="1"/>
  <c r="Y111" i="13" s="1"/>
  <c r="Z111" i="13" s="1"/>
  <c r="AA111" i="13" s="1"/>
  <c r="AB111" i="13" s="1"/>
  <c r="AC111" i="13" s="1"/>
  <c r="AD111" i="13" s="1"/>
  <c r="AE111" i="13" s="1"/>
  <c r="AF111" i="13" s="1"/>
  <c r="AG111" i="13" s="1"/>
  <c r="W120" i="13"/>
  <c r="X120" i="13" s="1"/>
  <c r="Y120" i="13" s="1"/>
  <c r="Z120" i="13" s="1"/>
  <c r="AA120" i="13" s="1"/>
  <c r="AB120" i="13" s="1"/>
  <c r="AC120" i="13" s="1"/>
  <c r="AD120" i="13" s="1"/>
  <c r="AE120" i="13" s="1"/>
  <c r="AF120" i="13" s="1"/>
  <c r="AG120" i="13" s="1"/>
  <c r="W100" i="13"/>
  <c r="X100" i="13" s="1"/>
  <c r="Y100" i="13" s="1"/>
  <c r="Z100" i="13" s="1"/>
  <c r="AA100" i="13" s="1"/>
  <c r="AB100" i="13" s="1"/>
  <c r="AC100" i="13" s="1"/>
  <c r="AD100" i="13" s="1"/>
  <c r="AE100" i="13" s="1"/>
  <c r="AF100" i="13" s="1"/>
  <c r="AG100" i="13" s="1"/>
  <c r="W143" i="13"/>
  <c r="X143" i="13" s="1"/>
  <c r="Y143" i="13" s="1"/>
  <c r="Z143" i="13" s="1"/>
  <c r="AA143" i="13" s="1"/>
  <c r="AB143" i="13" s="1"/>
  <c r="AC143" i="13" s="1"/>
  <c r="AD143" i="13" s="1"/>
  <c r="AE143" i="13" s="1"/>
  <c r="AF143" i="13" s="1"/>
  <c r="AG143" i="13" s="1"/>
  <c r="W139" i="13"/>
  <c r="X139" i="13" s="1"/>
  <c r="Y139" i="13" s="1"/>
  <c r="Z139" i="13" s="1"/>
  <c r="AA139" i="13" s="1"/>
  <c r="AB139" i="13" s="1"/>
  <c r="AC139" i="13" s="1"/>
  <c r="AD139" i="13" s="1"/>
  <c r="AE139" i="13" s="1"/>
  <c r="AF139" i="13" s="1"/>
  <c r="AG139" i="13" s="1"/>
  <c r="W134" i="13"/>
  <c r="X134" i="13" s="1"/>
  <c r="Y134" i="13" s="1"/>
  <c r="Z134" i="13" s="1"/>
  <c r="AA134" i="13" s="1"/>
  <c r="AB134" i="13" s="1"/>
  <c r="AC134" i="13" s="1"/>
  <c r="AD134" i="13" s="1"/>
  <c r="AE134" i="13" s="1"/>
  <c r="AF134" i="13" s="1"/>
  <c r="AG134" i="13" s="1"/>
  <c r="W98" i="13"/>
  <c r="X98" i="13" s="1"/>
  <c r="Y98" i="13" s="1"/>
  <c r="Z98" i="13" s="1"/>
  <c r="AA98" i="13" s="1"/>
  <c r="AB98" i="13" s="1"/>
  <c r="AC98" i="13" s="1"/>
  <c r="AD98" i="13" s="1"/>
  <c r="AE98" i="13" s="1"/>
  <c r="AF98" i="13" s="1"/>
  <c r="AG98" i="13" s="1"/>
  <c r="W150" i="13"/>
  <c r="X150" i="13" s="1"/>
  <c r="Y150" i="13" s="1"/>
  <c r="Z150" i="13" s="1"/>
  <c r="AA150" i="13" s="1"/>
  <c r="AB150" i="13" s="1"/>
  <c r="AC150" i="13" s="1"/>
  <c r="AD150" i="13" s="1"/>
  <c r="AE150" i="13" s="1"/>
  <c r="AF150" i="13" s="1"/>
  <c r="AG150" i="13" s="1"/>
  <c r="W15" i="13"/>
  <c r="X15" i="13" s="1"/>
  <c r="Y15" i="13" s="1"/>
  <c r="Z15" i="13" s="1"/>
  <c r="AA15" i="13" s="1"/>
  <c r="AB15" i="13" s="1"/>
  <c r="AC15" i="13" s="1"/>
  <c r="AD15" i="13" s="1"/>
  <c r="AE15" i="13" s="1"/>
  <c r="AF15" i="13" s="1"/>
  <c r="AG15" i="13" s="1"/>
  <c r="W74" i="13"/>
  <c r="X74" i="13" s="1"/>
  <c r="Y74" i="13" s="1"/>
  <c r="Z74" i="13" s="1"/>
  <c r="AA74" i="13" s="1"/>
  <c r="AB74" i="13" s="1"/>
  <c r="AC74" i="13" s="1"/>
  <c r="AD74" i="13" s="1"/>
  <c r="AE74" i="13" s="1"/>
  <c r="AF74" i="13" s="1"/>
  <c r="AG74" i="13" s="1"/>
  <c r="W149" i="13"/>
  <c r="X149" i="13" s="1"/>
  <c r="Y149" i="13" s="1"/>
  <c r="Z149" i="13" s="1"/>
  <c r="AA149" i="13" s="1"/>
  <c r="AB149" i="13" s="1"/>
  <c r="AC149" i="13" s="1"/>
  <c r="AD149" i="13" s="1"/>
  <c r="AE149" i="13" s="1"/>
  <c r="AF149" i="13" s="1"/>
  <c r="AG149" i="13" s="1"/>
  <c r="W117" i="13"/>
  <c r="X117" i="13" s="1"/>
  <c r="Y117" i="13" s="1"/>
  <c r="Z117" i="13" s="1"/>
  <c r="AA117" i="13" s="1"/>
  <c r="AB117" i="13" s="1"/>
  <c r="AC117" i="13" s="1"/>
  <c r="AD117" i="13" s="1"/>
  <c r="AE117" i="13" s="1"/>
  <c r="AF117" i="13" s="1"/>
  <c r="AG117" i="13" s="1"/>
  <c r="W101" i="13"/>
  <c r="X101" i="13" s="1"/>
  <c r="Y101" i="13" s="1"/>
  <c r="Z101" i="13" s="1"/>
  <c r="AA101" i="13" s="1"/>
  <c r="AB101" i="13" s="1"/>
  <c r="AC101" i="13" s="1"/>
  <c r="AD101" i="13" s="1"/>
  <c r="AE101" i="13" s="1"/>
  <c r="AF101" i="13" s="1"/>
  <c r="AG101" i="13" s="1"/>
  <c r="W79" i="13"/>
  <c r="X79" i="13" s="1"/>
  <c r="Y79" i="13" s="1"/>
  <c r="Z79" i="13" s="1"/>
  <c r="AA79" i="13" s="1"/>
  <c r="AB79" i="13" s="1"/>
  <c r="AC79" i="13" s="1"/>
  <c r="AD79" i="13" s="1"/>
  <c r="AE79" i="13" s="1"/>
  <c r="AF79" i="13" s="1"/>
  <c r="AG79" i="13" s="1"/>
  <c r="W73" i="13"/>
  <c r="X73" i="13" s="1"/>
  <c r="Y73" i="13" s="1"/>
  <c r="Z73" i="13" s="1"/>
  <c r="AA73" i="13" s="1"/>
  <c r="AB73" i="13" s="1"/>
  <c r="AC73" i="13" s="1"/>
  <c r="AD73" i="13" s="1"/>
  <c r="AE73" i="13" s="1"/>
  <c r="AF73" i="13" s="1"/>
  <c r="AG73" i="13" s="1"/>
  <c r="W92" i="13"/>
  <c r="X92" i="13" s="1"/>
  <c r="Y92" i="13" s="1"/>
  <c r="Z92" i="13" s="1"/>
  <c r="AA92" i="13" s="1"/>
  <c r="AB92" i="13" s="1"/>
  <c r="AC92" i="13" s="1"/>
  <c r="AD92" i="13" s="1"/>
  <c r="AE92" i="13" s="1"/>
  <c r="AF92" i="13" s="1"/>
  <c r="AG92" i="13" s="1"/>
  <c r="W88" i="13"/>
  <c r="X88" i="13" s="1"/>
  <c r="Y88" i="13" s="1"/>
  <c r="Z88" i="13" s="1"/>
  <c r="AA88" i="13" s="1"/>
  <c r="AB88" i="13" s="1"/>
  <c r="AC88" i="13" s="1"/>
  <c r="AD88" i="13" s="1"/>
  <c r="AE88" i="13" s="1"/>
  <c r="AF88" i="13" s="1"/>
  <c r="AG88" i="13" s="1"/>
  <c r="W82" i="13"/>
  <c r="X82" i="13" s="1"/>
  <c r="Y82" i="13" s="1"/>
  <c r="Z82" i="13" s="1"/>
  <c r="AA82" i="13" s="1"/>
  <c r="AB82" i="13" s="1"/>
  <c r="AC82" i="13" s="1"/>
  <c r="AD82" i="13" s="1"/>
  <c r="AE82" i="13" s="1"/>
  <c r="AF82" i="13" s="1"/>
  <c r="AG82" i="13" s="1"/>
  <c r="W72" i="13"/>
  <c r="X72" i="13" s="1"/>
  <c r="Y72" i="13" s="1"/>
  <c r="Z72" i="13" s="1"/>
  <c r="AA72" i="13" s="1"/>
  <c r="AB72" i="13" s="1"/>
  <c r="AC72" i="13" s="1"/>
  <c r="AD72" i="13" s="1"/>
  <c r="AE72" i="13" s="1"/>
  <c r="AF72" i="13" s="1"/>
  <c r="AG72" i="13" s="1"/>
  <c r="W11" i="13"/>
  <c r="X11" i="13" s="1"/>
  <c r="Y11" i="13" s="1"/>
  <c r="Z11" i="13" s="1"/>
  <c r="AA11" i="13" s="1"/>
  <c r="AB11" i="13" s="1"/>
  <c r="AC11" i="13" s="1"/>
  <c r="AD11" i="13" s="1"/>
  <c r="AE11" i="13" s="1"/>
  <c r="AF11" i="13" s="1"/>
  <c r="AG11" i="13" s="1"/>
  <c r="W154" i="13"/>
  <c r="X154" i="13" s="1"/>
  <c r="Y154" i="13" s="1"/>
  <c r="Z154" i="13" s="1"/>
  <c r="AA154" i="13" s="1"/>
  <c r="AB154" i="13" s="1"/>
  <c r="AC154" i="13" s="1"/>
  <c r="AD154" i="13" s="1"/>
  <c r="AE154" i="13" s="1"/>
  <c r="AF154" i="13" s="1"/>
  <c r="AG154" i="13" s="1"/>
  <c r="W94" i="13"/>
  <c r="X94" i="13" s="1"/>
  <c r="Y94" i="13" s="1"/>
  <c r="Z94" i="13" s="1"/>
  <c r="AA94" i="13" s="1"/>
  <c r="AB94" i="13" s="1"/>
  <c r="AC94" i="13" s="1"/>
  <c r="AD94" i="13" s="1"/>
  <c r="AE94" i="13" s="1"/>
  <c r="AF94" i="13" s="1"/>
  <c r="AG94" i="13" s="1"/>
  <c r="W59" i="13"/>
  <c r="X59" i="13" s="1"/>
  <c r="Y59" i="13" s="1"/>
  <c r="Z59" i="13" s="1"/>
  <c r="AA59" i="13" s="1"/>
  <c r="AB59" i="13" s="1"/>
  <c r="AC59" i="13" s="1"/>
  <c r="AD59" i="13" s="1"/>
  <c r="AE59" i="13" s="1"/>
  <c r="AF59" i="13" s="1"/>
  <c r="AG59" i="13" s="1"/>
  <c r="W132" i="13"/>
  <c r="X132" i="13" s="1"/>
  <c r="Y132" i="13" s="1"/>
  <c r="Z132" i="13" s="1"/>
  <c r="AA132" i="13" s="1"/>
  <c r="AB132" i="13" s="1"/>
  <c r="AC132" i="13" s="1"/>
  <c r="AD132" i="13" s="1"/>
  <c r="AE132" i="13" s="1"/>
  <c r="AF132" i="13" s="1"/>
  <c r="AG132" i="13" s="1"/>
  <c r="W126" i="13"/>
  <c r="X126" i="13" s="1"/>
  <c r="Y126" i="13" s="1"/>
  <c r="Z126" i="13" s="1"/>
  <c r="AA126" i="13" s="1"/>
  <c r="AB126" i="13" s="1"/>
  <c r="AC126" i="13" s="1"/>
  <c r="AD126" i="13" s="1"/>
  <c r="AE126" i="13" s="1"/>
  <c r="AF126" i="13" s="1"/>
  <c r="AG126" i="13" s="1"/>
  <c r="W141" i="13"/>
  <c r="X141" i="13" s="1"/>
  <c r="Y141" i="13" s="1"/>
  <c r="Z141" i="13" s="1"/>
  <c r="AA141" i="13" s="1"/>
  <c r="AB141" i="13" s="1"/>
  <c r="AC141" i="13" s="1"/>
  <c r="AD141" i="13" s="1"/>
  <c r="AE141" i="13" s="1"/>
  <c r="AF141" i="13" s="1"/>
  <c r="AG141" i="13" s="1"/>
  <c r="W90" i="13"/>
  <c r="X90" i="13" s="1"/>
  <c r="Y90" i="13" s="1"/>
  <c r="Z90" i="13" s="1"/>
  <c r="AA90" i="13" s="1"/>
  <c r="AB90" i="13" s="1"/>
  <c r="AC90" i="13" s="1"/>
  <c r="AD90" i="13" s="1"/>
  <c r="AE90" i="13" s="1"/>
  <c r="AF90" i="13" s="1"/>
  <c r="AG90" i="13" s="1"/>
  <c r="W81" i="13"/>
  <c r="X81" i="13" s="1"/>
  <c r="Y81" i="13" s="1"/>
  <c r="Z81" i="13" s="1"/>
  <c r="AA81" i="13" s="1"/>
  <c r="AB81" i="13" s="1"/>
  <c r="AC81" i="13" s="1"/>
  <c r="AD81" i="13" s="1"/>
  <c r="AE81" i="13" s="1"/>
  <c r="AF81" i="13" s="1"/>
  <c r="AG81" i="13" s="1"/>
  <c r="W54" i="13"/>
  <c r="X54" i="13" s="1"/>
  <c r="Y54" i="13" s="1"/>
  <c r="Z54" i="13" s="1"/>
  <c r="AA54" i="13" s="1"/>
  <c r="AB54" i="13" s="1"/>
  <c r="AC54" i="13" s="1"/>
  <c r="AD54" i="13" s="1"/>
  <c r="AE54" i="13" s="1"/>
  <c r="AF54" i="13" s="1"/>
  <c r="AG54" i="13" s="1"/>
  <c r="W29" i="13"/>
  <c r="X29" i="13" s="1"/>
  <c r="Y29" i="13" s="1"/>
  <c r="Z29" i="13" s="1"/>
  <c r="AA29" i="13" s="1"/>
  <c r="AB29" i="13" s="1"/>
  <c r="AC29" i="13" s="1"/>
  <c r="AD29" i="13" s="1"/>
  <c r="AE29" i="13" s="1"/>
  <c r="AF29" i="13" s="1"/>
  <c r="AG29" i="13" s="1"/>
  <c r="W122" i="13"/>
  <c r="X122" i="13" s="1"/>
  <c r="Y122" i="13" s="1"/>
  <c r="Z122" i="13" s="1"/>
  <c r="AA122" i="13" s="1"/>
  <c r="AB122" i="13" s="1"/>
  <c r="AC122" i="13" s="1"/>
  <c r="AD122" i="13" s="1"/>
  <c r="AE122" i="13" s="1"/>
  <c r="AF122" i="13" s="1"/>
  <c r="AG122" i="13" s="1"/>
  <c r="W20" i="13"/>
  <c r="X20" i="13" s="1"/>
  <c r="Y20" i="13" s="1"/>
  <c r="Z20" i="13" s="1"/>
  <c r="AA20" i="13" s="1"/>
  <c r="AB20" i="13" s="1"/>
  <c r="AC20" i="13" s="1"/>
  <c r="AD20" i="13" s="1"/>
  <c r="AE20" i="13" s="1"/>
  <c r="AF20" i="13" s="1"/>
  <c r="AG20" i="13" s="1"/>
  <c r="W10" i="13"/>
  <c r="X10" i="13" s="1"/>
  <c r="Y10" i="13" s="1"/>
  <c r="Z10" i="13" s="1"/>
  <c r="AA10" i="13" s="1"/>
  <c r="AB10" i="13" s="1"/>
  <c r="AC10" i="13" s="1"/>
  <c r="AD10" i="13" s="1"/>
  <c r="AE10" i="13" s="1"/>
  <c r="AF10" i="13" s="1"/>
  <c r="AG10" i="13" s="1"/>
  <c r="W23" i="13"/>
  <c r="X23" i="13" s="1"/>
  <c r="Y23" i="13" s="1"/>
  <c r="Z23" i="13" s="1"/>
  <c r="AA23" i="13" s="1"/>
  <c r="AB23" i="13" s="1"/>
  <c r="AC23" i="13" s="1"/>
  <c r="AD23" i="13" s="1"/>
  <c r="AE23" i="13" s="1"/>
  <c r="AF23" i="13" s="1"/>
  <c r="AG23" i="13" s="1"/>
  <c r="W85" i="13"/>
  <c r="X85" i="13" s="1"/>
  <c r="Y85" i="13" s="1"/>
  <c r="Z85" i="13" s="1"/>
  <c r="AA85" i="13" s="1"/>
  <c r="AB85" i="13" s="1"/>
  <c r="AC85" i="13" s="1"/>
  <c r="AD85" i="13" s="1"/>
  <c r="AE85" i="13" s="1"/>
  <c r="AF85" i="13" s="1"/>
  <c r="AG85" i="13" s="1"/>
  <c r="W135" i="13"/>
  <c r="X135" i="13" s="1"/>
  <c r="Y135" i="13" s="1"/>
  <c r="Z135" i="13" s="1"/>
  <c r="AA135" i="13" s="1"/>
  <c r="AB135" i="13" s="1"/>
  <c r="AC135" i="13" s="1"/>
  <c r="AD135" i="13" s="1"/>
  <c r="AE135" i="13" s="1"/>
  <c r="AF135" i="13" s="1"/>
  <c r="AG135" i="13" s="1"/>
  <c r="W131" i="13"/>
  <c r="X131" i="13" s="1"/>
  <c r="Y131" i="13" s="1"/>
  <c r="Z131" i="13" s="1"/>
  <c r="AA131" i="13" s="1"/>
  <c r="AB131" i="13" s="1"/>
  <c r="AC131" i="13" s="1"/>
  <c r="AD131" i="13" s="1"/>
  <c r="AE131" i="13" s="1"/>
  <c r="AF131" i="13" s="1"/>
  <c r="AG131" i="13" s="1"/>
  <c r="W125" i="13"/>
  <c r="X125" i="13" s="1"/>
  <c r="Y125" i="13" s="1"/>
  <c r="Z125" i="13" s="1"/>
  <c r="AA125" i="13" s="1"/>
  <c r="AB125" i="13" s="1"/>
  <c r="AC125" i="13" s="1"/>
  <c r="AD125" i="13" s="1"/>
  <c r="AE125" i="13" s="1"/>
  <c r="AF125" i="13" s="1"/>
  <c r="AG125" i="13" s="1"/>
  <c r="W78" i="13"/>
  <c r="X78" i="13" s="1"/>
  <c r="Y78" i="13" s="1"/>
  <c r="Z78" i="13" s="1"/>
  <c r="AA78" i="13" s="1"/>
  <c r="AB78" i="13" s="1"/>
  <c r="AC78" i="13" s="1"/>
  <c r="AD78" i="13" s="1"/>
  <c r="AE78" i="13" s="1"/>
  <c r="AF78" i="13" s="1"/>
  <c r="AG78" i="13" s="1"/>
  <c r="W93" i="13"/>
  <c r="X93" i="13" s="1"/>
  <c r="Y93" i="13" s="1"/>
  <c r="Z93" i="13" s="1"/>
  <c r="AA93" i="13" s="1"/>
  <c r="AB93" i="13" s="1"/>
  <c r="AC93" i="13" s="1"/>
  <c r="AD93" i="13" s="1"/>
  <c r="AE93" i="13" s="1"/>
  <c r="AF93" i="13" s="1"/>
  <c r="AG93" i="13" s="1"/>
  <c r="W80" i="13"/>
  <c r="X80" i="13" s="1"/>
  <c r="Y80" i="13" s="1"/>
  <c r="Z80" i="13" s="1"/>
  <c r="AA80" i="13" s="1"/>
  <c r="AB80" i="13" s="1"/>
  <c r="AC80" i="13" s="1"/>
  <c r="AD80" i="13" s="1"/>
  <c r="AE80" i="13" s="1"/>
  <c r="AF80" i="13" s="1"/>
  <c r="AG80" i="13" s="1"/>
  <c r="W130" i="13"/>
  <c r="X130" i="13" s="1"/>
  <c r="Y130" i="13" s="1"/>
  <c r="Z130" i="13" s="1"/>
  <c r="AA130" i="13" s="1"/>
  <c r="AB130" i="13" s="1"/>
  <c r="AC130" i="13" s="1"/>
  <c r="AD130" i="13" s="1"/>
  <c r="AE130" i="13" s="1"/>
  <c r="AF130" i="13" s="1"/>
  <c r="AG130" i="13" s="1"/>
  <c r="W70" i="13"/>
  <c r="X70" i="13" s="1"/>
  <c r="Y70" i="13" s="1"/>
  <c r="Z70" i="13" s="1"/>
  <c r="AA70" i="13" s="1"/>
  <c r="AB70" i="13" s="1"/>
  <c r="AC70" i="13" s="1"/>
  <c r="AD70" i="13" s="1"/>
  <c r="AE70" i="13" s="1"/>
  <c r="AF70" i="13" s="1"/>
  <c r="AG70" i="13" s="1"/>
  <c r="W31" i="13"/>
  <c r="X31" i="13" s="1"/>
  <c r="Y31" i="13" s="1"/>
  <c r="Z31" i="13" s="1"/>
  <c r="AA31" i="13" s="1"/>
  <c r="AB31" i="13" s="1"/>
  <c r="AC31" i="13" s="1"/>
  <c r="AD31" i="13" s="1"/>
  <c r="AE31" i="13" s="1"/>
  <c r="AF31" i="13" s="1"/>
  <c r="AG31" i="13" s="1"/>
  <c r="W145" i="13"/>
  <c r="X145" i="13" s="1"/>
  <c r="Y145" i="13" s="1"/>
  <c r="Z145" i="13" s="1"/>
  <c r="AA145" i="13" s="1"/>
  <c r="AB145" i="13" s="1"/>
  <c r="AC145" i="13" s="1"/>
  <c r="AD145" i="13" s="1"/>
  <c r="AE145" i="13" s="1"/>
  <c r="AF145" i="13" s="1"/>
  <c r="AG145" i="13" s="1"/>
  <c r="W124" i="13"/>
  <c r="X124" i="13" s="1"/>
  <c r="Y124" i="13" s="1"/>
  <c r="Z124" i="13" s="1"/>
  <c r="AA124" i="13" s="1"/>
  <c r="AB124" i="13" s="1"/>
  <c r="AC124" i="13" s="1"/>
  <c r="AD124" i="13" s="1"/>
  <c r="AE124" i="13" s="1"/>
  <c r="AF124" i="13" s="1"/>
  <c r="AG124" i="13" s="1"/>
  <c r="W96" i="13"/>
  <c r="X96" i="13" s="1"/>
  <c r="Y96" i="13" s="1"/>
  <c r="Z96" i="13" s="1"/>
  <c r="AA96" i="13" s="1"/>
  <c r="AB96" i="13" s="1"/>
  <c r="AC96" i="13" s="1"/>
  <c r="AD96" i="13" s="1"/>
  <c r="AE96" i="13" s="1"/>
  <c r="AF96" i="13" s="1"/>
  <c r="AG96" i="13" s="1"/>
  <c r="W83" i="13"/>
  <c r="X83" i="13" s="1"/>
  <c r="Y83" i="13" s="1"/>
  <c r="Z83" i="13" s="1"/>
  <c r="AA83" i="13" s="1"/>
  <c r="AB83" i="13" s="1"/>
  <c r="AC83" i="13" s="1"/>
  <c r="AD83" i="13" s="1"/>
  <c r="AE83" i="13" s="1"/>
  <c r="AF83" i="13" s="1"/>
  <c r="AG83" i="13" s="1"/>
  <c r="W34" i="13"/>
  <c r="X34" i="13" s="1"/>
  <c r="Y34" i="13" s="1"/>
  <c r="Z34" i="13" s="1"/>
  <c r="AA34" i="13" s="1"/>
  <c r="AB34" i="13" s="1"/>
  <c r="AC34" i="13" s="1"/>
  <c r="AD34" i="13" s="1"/>
  <c r="AE34" i="13" s="1"/>
  <c r="AF34" i="13" s="1"/>
  <c r="AG34" i="13" s="1"/>
  <c r="W8" i="13"/>
  <c r="X8" i="13" s="1"/>
  <c r="Y8" i="13" s="1"/>
  <c r="Z8" i="13" s="1"/>
  <c r="AA8" i="13" s="1"/>
  <c r="AB8" i="13" s="1"/>
  <c r="AC8" i="13" s="1"/>
  <c r="AD8" i="13" s="1"/>
  <c r="AE8" i="13" s="1"/>
  <c r="AF8" i="13" s="1"/>
  <c r="AG8" i="13" s="1"/>
  <c r="W75" i="13"/>
  <c r="X75" i="13" s="1"/>
  <c r="Y75" i="13" s="1"/>
  <c r="Z75" i="13" s="1"/>
  <c r="AA75" i="13" s="1"/>
  <c r="AB75" i="13" s="1"/>
  <c r="AC75" i="13" s="1"/>
  <c r="AD75" i="13" s="1"/>
  <c r="AE75" i="13" s="1"/>
  <c r="AF75" i="13" s="1"/>
  <c r="AG75" i="13" s="1"/>
  <c r="W123" i="13"/>
  <c r="X123" i="13" s="1"/>
  <c r="Y123" i="13" s="1"/>
  <c r="Z123" i="13" s="1"/>
  <c r="AA123" i="13" s="1"/>
  <c r="AB123" i="13" s="1"/>
  <c r="AC123" i="13" s="1"/>
  <c r="AD123" i="13" s="1"/>
  <c r="AE123" i="13" s="1"/>
  <c r="AF123" i="13" s="1"/>
  <c r="AG123" i="13" s="1"/>
  <c r="W115" i="13"/>
  <c r="X115" i="13" s="1"/>
  <c r="Y115" i="13" s="1"/>
  <c r="Z115" i="13" s="1"/>
  <c r="AA115" i="13" s="1"/>
  <c r="AB115" i="13" s="1"/>
  <c r="AC115" i="13" s="1"/>
  <c r="AD115" i="13" s="1"/>
  <c r="AE115" i="13" s="1"/>
  <c r="AF115" i="13" s="1"/>
  <c r="AG115" i="13" s="1"/>
  <c r="W91" i="13"/>
  <c r="X91" i="13" s="1"/>
  <c r="Y91" i="13" s="1"/>
  <c r="Z91" i="13" s="1"/>
  <c r="AA91" i="13" s="1"/>
  <c r="AB91" i="13" s="1"/>
  <c r="AC91" i="13" s="1"/>
  <c r="AD91" i="13" s="1"/>
  <c r="AE91" i="13" s="1"/>
  <c r="AF91" i="13" s="1"/>
  <c r="AG91" i="13" s="1"/>
  <c r="W61" i="13"/>
  <c r="X61" i="13" s="1"/>
  <c r="Y61" i="13" s="1"/>
  <c r="Z61" i="13" s="1"/>
  <c r="AA61" i="13" s="1"/>
  <c r="AB61" i="13" s="1"/>
  <c r="AC61" i="13" s="1"/>
  <c r="AD61" i="13" s="1"/>
  <c r="AE61" i="13" s="1"/>
  <c r="AF61" i="13" s="1"/>
  <c r="AG61" i="13" s="1"/>
  <c r="W30" i="13"/>
  <c r="X30" i="13" s="1"/>
  <c r="Y30" i="13" s="1"/>
  <c r="Z30" i="13" s="1"/>
  <c r="AA30" i="13" s="1"/>
  <c r="AB30" i="13" s="1"/>
  <c r="AC30" i="13" s="1"/>
  <c r="AD30" i="13" s="1"/>
  <c r="AE30" i="13" s="1"/>
  <c r="AF30" i="13" s="1"/>
  <c r="AG30" i="13" s="1"/>
  <c r="W33" i="13"/>
  <c r="X33" i="13" s="1"/>
  <c r="Y33" i="13" s="1"/>
  <c r="Z33" i="13" s="1"/>
  <c r="AA33" i="13" s="1"/>
  <c r="AB33" i="13" s="1"/>
  <c r="AC33" i="13" s="1"/>
  <c r="AD33" i="13" s="1"/>
  <c r="AE33" i="13" s="1"/>
  <c r="AF33" i="13" s="1"/>
  <c r="AG33" i="13" s="1"/>
  <c r="W28" i="13"/>
  <c r="X28" i="13" s="1"/>
  <c r="Y28" i="13" s="1"/>
  <c r="Z28" i="13" s="1"/>
  <c r="AA28" i="13" s="1"/>
  <c r="AB28" i="13" s="1"/>
  <c r="AC28" i="13" s="1"/>
  <c r="AD28" i="13" s="1"/>
  <c r="AE28" i="13" s="1"/>
  <c r="AF28" i="13" s="1"/>
  <c r="AG28" i="13" s="1"/>
  <c r="W21" i="13"/>
  <c r="X21" i="13" s="1"/>
  <c r="Y21" i="13" s="1"/>
  <c r="Z21" i="13" s="1"/>
  <c r="AA21" i="13" s="1"/>
  <c r="AB21" i="13" s="1"/>
  <c r="AC21" i="13" s="1"/>
  <c r="AD21" i="13" s="1"/>
  <c r="AE21" i="13" s="1"/>
  <c r="AF21" i="13" s="1"/>
  <c r="AG21" i="13" s="1"/>
  <c r="W13" i="13"/>
  <c r="X13" i="13" s="1"/>
  <c r="Y13" i="13" s="1"/>
  <c r="Z13" i="13" s="1"/>
  <c r="AA13" i="13" s="1"/>
  <c r="AB13" i="13" s="1"/>
  <c r="AC13" i="13" s="1"/>
  <c r="AD13" i="13" s="1"/>
  <c r="AE13" i="13" s="1"/>
  <c r="AF13" i="13" s="1"/>
  <c r="AG13" i="13" s="1"/>
  <c r="W7" i="13"/>
  <c r="X7" i="13" s="1"/>
  <c r="Y7" i="13" s="1"/>
  <c r="Z7" i="13" s="1"/>
  <c r="AA7" i="13" s="1"/>
  <c r="AB7" i="13" s="1"/>
  <c r="AC7" i="13" s="1"/>
  <c r="AD7" i="13" s="1"/>
  <c r="AE7" i="13" s="1"/>
  <c r="AF7" i="13" s="1"/>
  <c r="AG7" i="13" s="1"/>
  <c r="W95" i="13"/>
  <c r="X95" i="13" s="1"/>
  <c r="Y95" i="13" s="1"/>
  <c r="Z95" i="13" s="1"/>
  <c r="AA95" i="13" s="1"/>
  <c r="AB95" i="13" s="1"/>
  <c r="AC95" i="13" s="1"/>
  <c r="AD95" i="13" s="1"/>
  <c r="AE95" i="13" s="1"/>
  <c r="AF95" i="13" s="1"/>
  <c r="AG95" i="13" s="1"/>
  <c r="W148" i="13"/>
  <c r="X148" i="13" s="1"/>
  <c r="Y148" i="13" s="1"/>
  <c r="Z148" i="13" s="1"/>
  <c r="AA148" i="13" s="1"/>
  <c r="AB148" i="13" s="1"/>
  <c r="AC148" i="13" s="1"/>
  <c r="AD148" i="13" s="1"/>
  <c r="AE148" i="13" s="1"/>
  <c r="AF148" i="13" s="1"/>
  <c r="AG148" i="13" s="1"/>
  <c r="W137" i="13"/>
  <c r="X137" i="13" s="1"/>
  <c r="Y137" i="13" s="1"/>
  <c r="Z137" i="13" s="1"/>
  <c r="AA137" i="13" s="1"/>
  <c r="AB137" i="13" s="1"/>
  <c r="AC137" i="13" s="1"/>
  <c r="AD137" i="13" s="1"/>
  <c r="AE137" i="13" s="1"/>
  <c r="AF137" i="13" s="1"/>
  <c r="AG137" i="13" s="1"/>
  <c r="W114" i="13"/>
  <c r="X114" i="13" s="1"/>
  <c r="Y114" i="13" s="1"/>
  <c r="Z114" i="13" s="1"/>
  <c r="AA114" i="13" s="1"/>
  <c r="AB114" i="13" s="1"/>
  <c r="AC114" i="13" s="1"/>
  <c r="AD114" i="13" s="1"/>
  <c r="AE114" i="13" s="1"/>
  <c r="AF114" i="13" s="1"/>
  <c r="AG114" i="13" s="1"/>
  <c r="W60" i="13"/>
  <c r="X60" i="13" s="1"/>
  <c r="Y60" i="13" s="1"/>
  <c r="Z60" i="13" s="1"/>
  <c r="AA60" i="13" s="1"/>
  <c r="AB60" i="13" s="1"/>
  <c r="AC60" i="13" s="1"/>
  <c r="AD60" i="13" s="1"/>
  <c r="AE60" i="13" s="1"/>
  <c r="AF60" i="13" s="1"/>
  <c r="AG60" i="13" s="1"/>
  <c r="W55" i="13"/>
  <c r="X55" i="13" s="1"/>
  <c r="Y55" i="13" s="1"/>
  <c r="Z55" i="13" s="1"/>
  <c r="AA55" i="13" s="1"/>
  <c r="AB55" i="13" s="1"/>
  <c r="AC55" i="13" s="1"/>
  <c r="AD55" i="13" s="1"/>
  <c r="AE55" i="13" s="1"/>
  <c r="AF55" i="13" s="1"/>
  <c r="AG55" i="13" s="1"/>
  <c r="W25" i="13"/>
  <c r="X25" i="13" s="1"/>
  <c r="Y25" i="13" s="1"/>
  <c r="Z25" i="13" s="1"/>
  <c r="AA25" i="13" s="1"/>
  <c r="AB25" i="13" s="1"/>
  <c r="AC25" i="13" s="1"/>
  <c r="AD25" i="13" s="1"/>
  <c r="AE25" i="13" s="1"/>
  <c r="AF25" i="13" s="1"/>
  <c r="AG25" i="13" s="1"/>
  <c r="W151" i="13"/>
  <c r="X151" i="13" s="1"/>
  <c r="Y151" i="13" s="1"/>
  <c r="Z151" i="13" s="1"/>
  <c r="AA151" i="13" s="1"/>
  <c r="AB151" i="13" s="1"/>
  <c r="AC151" i="13" s="1"/>
  <c r="AD151" i="13" s="1"/>
  <c r="AE151" i="13" s="1"/>
  <c r="AF151" i="13" s="1"/>
  <c r="AG151" i="13" s="1"/>
  <c r="W99" i="13"/>
  <c r="X99" i="13" s="1"/>
  <c r="Y99" i="13" s="1"/>
  <c r="Z99" i="13" s="1"/>
  <c r="AA99" i="13" s="1"/>
  <c r="AB99" i="13" s="1"/>
  <c r="AC99" i="13" s="1"/>
  <c r="AD99" i="13" s="1"/>
  <c r="AE99" i="13" s="1"/>
  <c r="AF99" i="13" s="1"/>
  <c r="AG99" i="13" s="1"/>
  <c r="W17" i="13"/>
  <c r="X17" i="13" s="1"/>
  <c r="Y17" i="13" s="1"/>
  <c r="Z17" i="13" s="1"/>
  <c r="AA17" i="13" s="1"/>
  <c r="AB17" i="13" s="1"/>
  <c r="AC17" i="13" s="1"/>
  <c r="AD17" i="13" s="1"/>
  <c r="AE17" i="13" s="1"/>
  <c r="AF17" i="13" s="1"/>
  <c r="AG17" i="13" s="1"/>
  <c r="W142" i="13"/>
  <c r="X142" i="13" s="1"/>
  <c r="Y142" i="13" s="1"/>
  <c r="Z142" i="13" s="1"/>
  <c r="AA142" i="13" s="1"/>
  <c r="AB142" i="13" s="1"/>
  <c r="AC142" i="13" s="1"/>
  <c r="AD142" i="13" s="1"/>
  <c r="AE142" i="13" s="1"/>
  <c r="AF142" i="13" s="1"/>
  <c r="AG142" i="13" s="1"/>
  <c r="W133" i="13"/>
  <c r="X133" i="13" s="1"/>
  <c r="Y133" i="13" s="1"/>
  <c r="Z133" i="13" s="1"/>
  <c r="AA133" i="13" s="1"/>
  <c r="AB133" i="13" s="1"/>
  <c r="AC133" i="13" s="1"/>
  <c r="AD133" i="13" s="1"/>
  <c r="AE133" i="13" s="1"/>
  <c r="AF133" i="13" s="1"/>
  <c r="AG133" i="13" s="1"/>
  <c r="W27" i="13"/>
  <c r="X27" i="13" s="1"/>
  <c r="Y27" i="13" s="1"/>
  <c r="Z27" i="13" s="1"/>
  <c r="AA27" i="13" s="1"/>
  <c r="AB27" i="13" s="1"/>
  <c r="AC27" i="13" s="1"/>
  <c r="AD27" i="13" s="1"/>
  <c r="AE27" i="13" s="1"/>
  <c r="AF27" i="13" s="1"/>
  <c r="AG27" i="13" s="1"/>
  <c r="W116" i="13"/>
  <c r="X116" i="13" s="1"/>
  <c r="Y116" i="13" s="1"/>
  <c r="Z116" i="13" s="1"/>
  <c r="AA116" i="13" s="1"/>
  <c r="AB116" i="13" s="1"/>
  <c r="AC116" i="13" s="1"/>
  <c r="AD116" i="13" s="1"/>
  <c r="AE116" i="13" s="1"/>
  <c r="AF116" i="13" s="1"/>
  <c r="AG116" i="13" s="1"/>
  <c r="W16" i="13"/>
  <c r="X16" i="13" s="1"/>
  <c r="Y16" i="13" s="1"/>
  <c r="Z16" i="13" s="1"/>
  <c r="AA16" i="13" s="1"/>
  <c r="AB16" i="13" s="1"/>
  <c r="AC16" i="13" s="1"/>
  <c r="AD16" i="13" s="1"/>
  <c r="AE16" i="13" s="1"/>
  <c r="AF16" i="13" s="1"/>
  <c r="AG16" i="13" s="1"/>
  <c r="W121" i="13"/>
  <c r="X121" i="13" s="1"/>
  <c r="Y121" i="13" s="1"/>
  <c r="Z121" i="13" s="1"/>
  <c r="AA121" i="13" s="1"/>
  <c r="AB121" i="13" s="1"/>
  <c r="AC121" i="13" s="1"/>
  <c r="AD121" i="13" s="1"/>
  <c r="AE121" i="13" s="1"/>
  <c r="AF121" i="13" s="1"/>
  <c r="AG121" i="13" s="1"/>
  <c r="W51" i="13"/>
  <c r="X51" i="13" s="1"/>
  <c r="Y51" i="13" s="1"/>
  <c r="Z51" i="13" s="1"/>
  <c r="AA51" i="13" s="1"/>
  <c r="AB51" i="13" s="1"/>
  <c r="AC51" i="13" s="1"/>
  <c r="AD51" i="13" s="1"/>
  <c r="AE51" i="13" s="1"/>
  <c r="AF51" i="13" s="1"/>
  <c r="AG51" i="13" s="1"/>
  <c r="W26" i="13"/>
  <c r="X26" i="13" s="1"/>
  <c r="Y26" i="13" s="1"/>
  <c r="Z26" i="13" s="1"/>
  <c r="AA26" i="13" s="1"/>
  <c r="AB26" i="13" s="1"/>
  <c r="AC26" i="13" s="1"/>
  <c r="AD26" i="13" s="1"/>
  <c r="AE26" i="13" s="1"/>
  <c r="AF26" i="13" s="1"/>
  <c r="AG26" i="13" s="1"/>
  <c r="W112" i="13"/>
  <c r="X112" i="13" s="1"/>
  <c r="Y112" i="13" s="1"/>
  <c r="Z112" i="13" s="1"/>
  <c r="AA112" i="13" s="1"/>
  <c r="AB112" i="13" s="1"/>
  <c r="AC112" i="13" s="1"/>
  <c r="AD112" i="13" s="1"/>
  <c r="AE112" i="13" s="1"/>
  <c r="AF112" i="13" s="1"/>
  <c r="AG112" i="13" s="1"/>
  <c r="W18" i="13"/>
  <c r="X18" i="13" s="1"/>
  <c r="Y18" i="13" s="1"/>
  <c r="Z18" i="13" s="1"/>
  <c r="AA18" i="13" s="1"/>
  <c r="AB18" i="13" s="1"/>
  <c r="AC18" i="13" s="1"/>
  <c r="AD18" i="13" s="1"/>
  <c r="AE18" i="13" s="1"/>
  <c r="AF18" i="13" s="1"/>
  <c r="AG18" i="13" s="1"/>
  <c r="W127" i="13"/>
  <c r="X127" i="13" s="1"/>
  <c r="Y127" i="13" s="1"/>
  <c r="Z127" i="13" s="1"/>
  <c r="AA127" i="13" s="1"/>
  <c r="AB127" i="13" s="1"/>
  <c r="AC127" i="13" s="1"/>
  <c r="AD127" i="13" s="1"/>
  <c r="AE127" i="13" s="1"/>
  <c r="AF127" i="13" s="1"/>
  <c r="AG127" i="13" s="1"/>
  <c r="W22" i="13"/>
  <c r="X22" i="13" s="1"/>
  <c r="Y22" i="13" s="1"/>
  <c r="Z22" i="13" s="1"/>
  <c r="AA22" i="13" s="1"/>
  <c r="AB22" i="13" s="1"/>
  <c r="AC22" i="13" s="1"/>
  <c r="AD22" i="13" s="1"/>
  <c r="AE22" i="13" s="1"/>
  <c r="AF22" i="13" s="1"/>
  <c r="AG22" i="13" s="1"/>
  <c r="X45" i="8" l="1"/>
  <c r="Y45" i="8" s="1"/>
  <c r="Z45" i="8" s="1"/>
  <c r="AA45" i="8" s="1"/>
  <c r="AB45" i="8" s="1"/>
  <c r="AC45" i="8" s="1"/>
  <c r="AD45" i="8" s="1"/>
  <c r="AE45" i="8" s="1"/>
  <c r="AF45" i="8" s="1"/>
  <c r="AG45" i="8" s="1"/>
  <c r="X48" i="8"/>
  <c r="Y48" i="8" s="1"/>
  <c r="Z48" i="8" s="1"/>
  <c r="AA48" i="8" s="1"/>
  <c r="AB48" i="8" s="1"/>
  <c r="AC48" i="8" s="1"/>
  <c r="AD48" i="8" s="1"/>
  <c r="AE48" i="8" s="1"/>
  <c r="AF48" i="8" s="1"/>
  <c r="AG48" i="8" s="1"/>
  <c r="X4" i="3" l="1"/>
  <c r="Y4" i="3" s="1"/>
  <c r="Z4" i="3" s="1"/>
  <c r="AA4" i="3" s="1"/>
  <c r="AB4" i="3" s="1"/>
  <c r="AC4" i="3" s="1"/>
  <c r="AD4" i="3" s="1"/>
  <c r="AE4" i="3" s="1"/>
  <c r="AF4" i="3" s="1"/>
  <c r="AG4" i="3" s="1"/>
  <c r="X5" i="3"/>
  <c r="Y5" i="3" s="1"/>
  <c r="Z5" i="3" s="1"/>
  <c r="AA5" i="3" s="1"/>
  <c r="AB5" i="3" s="1"/>
  <c r="AC5" i="3" s="1"/>
  <c r="AD5" i="3" s="1"/>
  <c r="AE5" i="3" s="1"/>
  <c r="AF5" i="3" s="1"/>
  <c r="AG5" i="3" s="1"/>
  <c r="X6" i="3"/>
  <c r="Y6" i="3" s="1"/>
  <c r="Z6" i="3" s="1"/>
  <c r="AA6" i="3" s="1"/>
  <c r="AB6" i="3" s="1"/>
  <c r="AC6" i="3" s="1"/>
  <c r="AD6" i="3" s="1"/>
  <c r="AE6" i="3" s="1"/>
  <c r="AF6" i="3" s="1"/>
  <c r="AG6" i="3" s="1"/>
  <c r="X7" i="3"/>
  <c r="Y7" i="3" s="1"/>
  <c r="Z7" i="3" s="1"/>
  <c r="AA7" i="3" s="1"/>
  <c r="AB7" i="3" s="1"/>
  <c r="AC7" i="3" s="1"/>
  <c r="AD7" i="3" s="1"/>
  <c r="AE7" i="3" s="1"/>
  <c r="AF7" i="3" s="1"/>
  <c r="AG7" i="3" s="1"/>
  <c r="X8" i="3"/>
  <c r="Y8" i="3" s="1"/>
  <c r="Z8" i="3" s="1"/>
  <c r="AA8" i="3" s="1"/>
  <c r="AB8" i="3" s="1"/>
  <c r="AC8" i="3" s="1"/>
  <c r="AD8" i="3" s="1"/>
  <c r="AE8" i="3" s="1"/>
  <c r="AF8" i="3" s="1"/>
  <c r="AG8" i="3" s="1"/>
  <c r="X9" i="3"/>
  <c r="Y9" i="3" s="1"/>
  <c r="Z9" i="3" s="1"/>
  <c r="AA9" i="3" s="1"/>
  <c r="AB9" i="3" s="1"/>
  <c r="AC9" i="3" s="1"/>
  <c r="AD9" i="3" s="1"/>
  <c r="AE9" i="3" s="1"/>
  <c r="AF9" i="3" s="1"/>
  <c r="AG9" i="3" s="1"/>
  <c r="X10" i="3"/>
  <c r="Y10" i="3" s="1"/>
  <c r="Z10" i="3" s="1"/>
  <c r="AA10" i="3" s="1"/>
  <c r="AB10" i="3" s="1"/>
  <c r="AC10" i="3" s="1"/>
  <c r="AD10" i="3" s="1"/>
  <c r="AE10" i="3" s="1"/>
  <c r="AF10" i="3" s="1"/>
  <c r="AG10" i="3" s="1"/>
  <c r="X11" i="3"/>
  <c r="Y11" i="3" s="1"/>
  <c r="Z11" i="3" s="1"/>
  <c r="AA11" i="3" s="1"/>
  <c r="AB11" i="3" s="1"/>
  <c r="AC11" i="3" s="1"/>
  <c r="AD11" i="3" s="1"/>
  <c r="AE11" i="3" s="1"/>
  <c r="AF11" i="3" s="1"/>
  <c r="AG11" i="3" s="1"/>
  <c r="X12" i="3"/>
  <c r="Y12" i="3" s="1"/>
  <c r="Z12" i="3" s="1"/>
  <c r="AA12" i="3" s="1"/>
  <c r="AB12" i="3" s="1"/>
  <c r="AC12" i="3" s="1"/>
  <c r="AD12" i="3" s="1"/>
  <c r="AE12" i="3" s="1"/>
  <c r="AF12" i="3" s="1"/>
  <c r="AG12" i="3" s="1"/>
  <c r="X13" i="3"/>
  <c r="Y13" i="3" s="1"/>
  <c r="Z13" i="3" s="1"/>
  <c r="AA13" i="3" s="1"/>
  <c r="AB13" i="3" s="1"/>
  <c r="AC13" i="3" s="1"/>
  <c r="AD13" i="3" s="1"/>
  <c r="AE13" i="3" s="1"/>
  <c r="AF13" i="3" s="1"/>
  <c r="AG13" i="3" s="1"/>
  <c r="X14" i="3"/>
  <c r="Y14" i="3" s="1"/>
  <c r="Z14" i="3" s="1"/>
  <c r="AA14" i="3" s="1"/>
  <c r="AB14" i="3" s="1"/>
  <c r="AC14" i="3" s="1"/>
  <c r="AD14" i="3" s="1"/>
  <c r="AE14" i="3" s="1"/>
  <c r="AF14" i="3" s="1"/>
  <c r="AG14" i="3" s="1"/>
  <c r="X15" i="3"/>
  <c r="Y15" i="3" s="1"/>
  <c r="Z15" i="3" s="1"/>
  <c r="AA15" i="3" s="1"/>
  <c r="AB15" i="3" s="1"/>
  <c r="AC15" i="3" s="1"/>
  <c r="AD15" i="3" s="1"/>
  <c r="AE15" i="3" s="1"/>
  <c r="AF15" i="3" s="1"/>
  <c r="AG15" i="3" s="1"/>
  <c r="X16" i="3"/>
  <c r="Y16" i="3" s="1"/>
  <c r="Z16" i="3" s="1"/>
  <c r="AA16" i="3" s="1"/>
  <c r="AB16" i="3" s="1"/>
  <c r="AC16" i="3" s="1"/>
  <c r="AD16" i="3" s="1"/>
  <c r="AE16" i="3" s="1"/>
  <c r="AF16" i="3" s="1"/>
  <c r="AG16" i="3" s="1"/>
  <c r="X17" i="3"/>
  <c r="Y17" i="3" s="1"/>
  <c r="Z17" i="3" s="1"/>
  <c r="AA17" i="3" s="1"/>
  <c r="AB17" i="3" s="1"/>
  <c r="AC17" i="3" s="1"/>
  <c r="AD17" i="3" s="1"/>
  <c r="AE17" i="3" s="1"/>
  <c r="AF17" i="3" s="1"/>
  <c r="AG17" i="3" s="1"/>
  <c r="X18" i="3"/>
  <c r="Y18" i="3" s="1"/>
  <c r="Z18" i="3" s="1"/>
  <c r="AA18" i="3" s="1"/>
  <c r="AB18" i="3" s="1"/>
  <c r="AC18" i="3" s="1"/>
  <c r="AD18" i="3" s="1"/>
  <c r="AE18" i="3" s="1"/>
  <c r="AF18" i="3" s="1"/>
  <c r="AG18" i="3" s="1"/>
  <c r="X19" i="3"/>
  <c r="Y19" i="3" s="1"/>
  <c r="Z19" i="3" s="1"/>
  <c r="AA19" i="3" s="1"/>
  <c r="AB19" i="3" s="1"/>
  <c r="AC19" i="3" s="1"/>
  <c r="AD19" i="3" s="1"/>
  <c r="AE19" i="3" s="1"/>
  <c r="AF19" i="3" s="1"/>
  <c r="AG19" i="3" s="1"/>
  <c r="X20" i="3"/>
  <c r="Y20" i="3" s="1"/>
  <c r="Z20" i="3" s="1"/>
  <c r="AA20" i="3" s="1"/>
  <c r="AB20" i="3" s="1"/>
  <c r="AC20" i="3" s="1"/>
  <c r="AD20" i="3" s="1"/>
  <c r="AE20" i="3" s="1"/>
  <c r="AF20" i="3" s="1"/>
  <c r="AG20" i="3" s="1"/>
  <c r="X22" i="3"/>
  <c r="Y22" i="3" s="1"/>
  <c r="Z22" i="3" s="1"/>
  <c r="AA22" i="3" s="1"/>
  <c r="AB22" i="3" s="1"/>
  <c r="AC22" i="3" s="1"/>
  <c r="AD22" i="3" s="1"/>
  <c r="AE22" i="3" s="1"/>
  <c r="AF22" i="3" s="1"/>
  <c r="AG22" i="3" s="1"/>
  <c r="X23" i="3"/>
  <c r="Y23" i="3" s="1"/>
  <c r="Z23" i="3" s="1"/>
  <c r="AA23" i="3" s="1"/>
  <c r="AB23" i="3" s="1"/>
  <c r="AC23" i="3" s="1"/>
  <c r="AD23" i="3" s="1"/>
  <c r="AE23" i="3" s="1"/>
  <c r="AF23" i="3" s="1"/>
  <c r="AG23" i="3" s="1"/>
  <c r="X24" i="3"/>
  <c r="Y24" i="3" s="1"/>
  <c r="Z24" i="3" s="1"/>
  <c r="AA24" i="3" s="1"/>
  <c r="AB24" i="3" s="1"/>
  <c r="AC24" i="3" s="1"/>
  <c r="AD24" i="3" s="1"/>
  <c r="AE24" i="3" s="1"/>
  <c r="AF24" i="3" s="1"/>
  <c r="AG24" i="3" s="1"/>
  <c r="X25" i="3"/>
  <c r="Y25" i="3" s="1"/>
  <c r="Z25" i="3" s="1"/>
  <c r="AA25" i="3" s="1"/>
  <c r="AB25" i="3" s="1"/>
  <c r="AC25" i="3" s="1"/>
  <c r="AD25" i="3" s="1"/>
  <c r="AE25" i="3" s="1"/>
  <c r="AF25" i="3" s="1"/>
  <c r="AG25" i="3" s="1"/>
  <c r="X26" i="3"/>
  <c r="Y26" i="3" s="1"/>
  <c r="Z26" i="3" s="1"/>
  <c r="AA26" i="3" s="1"/>
  <c r="AB26" i="3" s="1"/>
  <c r="AC26" i="3" s="1"/>
  <c r="AD26" i="3" s="1"/>
  <c r="AE26" i="3" s="1"/>
  <c r="AF26" i="3" s="1"/>
  <c r="AG26" i="3" s="1"/>
  <c r="X27" i="3"/>
  <c r="Y27" i="3" s="1"/>
  <c r="Z27" i="3" s="1"/>
  <c r="AA27" i="3" s="1"/>
  <c r="AB27" i="3" s="1"/>
  <c r="AC27" i="3" s="1"/>
  <c r="AD27" i="3" s="1"/>
  <c r="AE27" i="3" s="1"/>
  <c r="AF27" i="3" s="1"/>
  <c r="AG27" i="3" s="1"/>
  <c r="X28" i="3"/>
  <c r="Y28" i="3" s="1"/>
  <c r="Z28" i="3" s="1"/>
  <c r="AA28" i="3" s="1"/>
  <c r="AB28" i="3" s="1"/>
  <c r="AC28" i="3" s="1"/>
  <c r="AD28" i="3" s="1"/>
  <c r="AE28" i="3" s="1"/>
  <c r="AF28" i="3" s="1"/>
  <c r="AG28" i="3" s="1"/>
  <c r="X29" i="3"/>
  <c r="Y29" i="3" s="1"/>
  <c r="Z29" i="3" s="1"/>
  <c r="AA29" i="3" s="1"/>
  <c r="AB29" i="3" s="1"/>
  <c r="AC29" i="3" s="1"/>
  <c r="AD29" i="3" s="1"/>
  <c r="AE29" i="3" s="1"/>
  <c r="AF29" i="3" s="1"/>
  <c r="AG29" i="3" s="1"/>
  <c r="X30" i="3"/>
  <c r="Y30" i="3" s="1"/>
  <c r="Z30" i="3" s="1"/>
  <c r="AA30" i="3" s="1"/>
  <c r="AB30" i="3" s="1"/>
  <c r="AC30" i="3" s="1"/>
  <c r="AD30" i="3" s="1"/>
  <c r="AE30" i="3" s="1"/>
  <c r="AF30" i="3" s="1"/>
  <c r="AG30" i="3" s="1"/>
  <c r="X31" i="3"/>
  <c r="Y31" i="3" s="1"/>
  <c r="Z31" i="3" s="1"/>
  <c r="AA31" i="3" s="1"/>
  <c r="AB31" i="3" s="1"/>
  <c r="AC31" i="3" s="1"/>
  <c r="AD31" i="3" s="1"/>
  <c r="AE31" i="3" s="1"/>
  <c r="AF31" i="3" s="1"/>
  <c r="AG31" i="3" s="1"/>
  <c r="X32" i="3"/>
  <c r="Y32" i="3" s="1"/>
  <c r="Z32" i="3" s="1"/>
  <c r="AA32" i="3" s="1"/>
  <c r="AB32" i="3" s="1"/>
  <c r="AC32" i="3" s="1"/>
  <c r="AD32" i="3" s="1"/>
  <c r="AE32" i="3" s="1"/>
  <c r="AF32" i="3" s="1"/>
  <c r="AG32" i="3" s="1"/>
  <c r="X33" i="3"/>
  <c r="Y33" i="3" s="1"/>
  <c r="Z33" i="3" s="1"/>
  <c r="AA33" i="3" s="1"/>
  <c r="AB33" i="3" s="1"/>
  <c r="AC33" i="3" s="1"/>
  <c r="AD33" i="3" s="1"/>
  <c r="AE33" i="3" s="1"/>
  <c r="AF33" i="3" s="1"/>
  <c r="AG33" i="3" s="1"/>
  <c r="X34" i="3"/>
  <c r="Y34" i="3" s="1"/>
  <c r="Z34" i="3" s="1"/>
  <c r="AA34" i="3" s="1"/>
  <c r="AB34" i="3" s="1"/>
  <c r="AC34" i="3" s="1"/>
  <c r="AD34" i="3" s="1"/>
  <c r="AE34" i="3" s="1"/>
  <c r="AF34" i="3" s="1"/>
  <c r="AG34" i="3" s="1"/>
  <c r="X35" i="3"/>
  <c r="Y35" i="3" s="1"/>
  <c r="Z35" i="3" s="1"/>
  <c r="AA35" i="3" s="1"/>
  <c r="AB35" i="3" s="1"/>
  <c r="AC35" i="3" s="1"/>
  <c r="AD35" i="3" s="1"/>
  <c r="AE35" i="3" s="1"/>
  <c r="AF35" i="3" s="1"/>
  <c r="AG35" i="3" s="1"/>
  <c r="X36" i="3"/>
  <c r="Y36" i="3" s="1"/>
  <c r="Z36" i="3" s="1"/>
  <c r="AA36" i="3" s="1"/>
  <c r="AB36" i="3" s="1"/>
  <c r="AC36" i="3" s="1"/>
  <c r="AD36" i="3" s="1"/>
  <c r="AE36" i="3" s="1"/>
  <c r="AF36" i="3" s="1"/>
  <c r="AG36" i="3" s="1"/>
  <c r="X37" i="3"/>
  <c r="Y37" i="3" s="1"/>
  <c r="Z37" i="3" s="1"/>
  <c r="AA37" i="3" s="1"/>
  <c r="AB37" i="3" s="1"/>
  <c r="AC37" i="3" s="1"/>
  <c r="AD37" i="3" s="1"/>
  <c r="AE37" i="3" s="1"/>
  <c r="AF37" i="3" s="1"/>
  <c r="AG37" i="3" s="1"/>
  <c r="X38" i="3"/>
  <c r="Y38" i="3" s="1"/>
  <c r="Z38" i="3" s="1"/>
  <c r="AA38" i="3" s="1"/>
  <c r="AB38" i="3" s="1"/>
  <c r="AC38" i="3" s="1"/>
  <c r="AD38" i="3" s="1"/>
  <c r="AE38" i="3" s="1"/>
  <c r="AF38" i="3" s="1"/>
  <c r="AG38" i="3" s="1"/>
  <c r="X39" i="3"/>
  <c r="Y39" i="3" s="1"/>
  <c r="Z39" i="3" s="1"/>
  <c r="AA39" i="3" s="1"/>
  <c r="AB39" i="3" s="1"/>
  <c r="AC39" i="3" s="1"/>
  <c r="AD39" i="3" s="1"/>
  <c r="AE39" i="3" s="1"/>
  <c r="AF39" i="3" s="1"/>
  <c r="AG39" i="3" s="1"/>
  <c r="X40" i="3"/>
  <c r="Y40" i="3" s="1"/>
  <c r="Z40" i="3" s="1"/>
  <c r="AA40" i="3" s="1"/>
  <c r="AB40" i="3" s="1"/>
  <c r="AC40" i="3" s="1"/>
  <c r="AD40" i="3" s="1"/>
  <c r="AE40" i="3" s="1"/>
  <c r="AF40" i="3" s="1"/>
  <c r="AG40" i="3" s="1"/>
  <c r="X42" i="3"/>
  <c r="Y42" i="3" s="1"/>
  <c r="Z42" i="3" s="1"/>
  <c r="AA42" i="3" s="1"/>
  <c r="AB42" i="3" s="1"/>
  <c r="AC42" i="3" s="1"/>
  <c r="AD42" i="3" s="1"/>
  <c r="AE42" i="3" s="1"/>
  <c r="AF42" i="3" s="1"/>
  <c r="AG42" i="3" s="1"/>
  <c r="X43" i="3"/>
  <c r="Y43" i="3" s="1"/>
  <c r="Z43" i="3" s="1"/>
  <c r="AA43" i="3" s="1"/>
  <c r="AB43" i="3" s="1"/>
  <c r="AC43" i="3" s="1"/>
  <c r="AD43" i="3" s="1"/>
  <c r="AE43" i="3" s="1"/>
  <c r="AF43" i="3" s="1"/>
  <c r="AG43" i="3" s="1"/>
  <c r="X44" i="3"/>
  <c r="Y44" i="3" s="1"/>
  <c r="Z44" i="3" s="1"/>
  <c r="AA44" i="3" s="1"/>
  <c r="AB44" i="3" s="1"/>
  <c r="AC44" i="3" s="1"/>
  <c r="AD44" i="3" s="1"/>
  <c r="AE44" i="3" s="1"/>
  <c r="AF44" i="3" s="1"/>
  <c r="AG44" i="3" s="1"/>
  <c r="X45" i="3"/>
  <c r="Y45" i="3" s="1"/>
  <c r="Z45" i="3" s="1"/>
  <c r="AA45" i="3" s="1"/>
  <c r="AB45" i="3" s="1"/>
  <c r="AC45" i="3" s="1"/>
  <c r="AD45" i="3" s="1"/>
  <c r="AE45" i="3" s="1"/>
  <c r="AF45" i="3" s="1"/>
  <c r="AG45" i="3" s="1"/>
  <c r="X46" i="3"/>
  <c r="Y46" i="3" s="1"/>
  <c r="Z46" i="3" s="1"/>
  <c r="AA46" i="3" s="1"/>
  <c r="AB46" i="3" s="1"/>
  <c r="AC46" i="3" s="1"/>
  <c r="AD46" i="3" s="1"/>
  <c r="AE46" i="3" s="1"/>
  <c r="AF46" i="3" s="1"/>
  <c r="AG46" i="3" s="1"/>
  <c r="X47" i="3"/>
  <c r="Y47" i="3" s="1"/>
  <c r="Z47" i="3" s="1"/>
  <c r="AA47" i="3" s="1"/>
  <c r="AB47" i="3" s="1"/>
  <c r="AC47" i="3" s="1"/>
  <c r="AD47" i="3" s="1"/>
  <c r="AE47" i="3" s="1"/>
  <c r="AF47" i="3" s="1"/>
  <c r="AG47" i="3" s="1"/>
  <c r="X48" i="3"/>
  <c r="Y48" i="3" s="1"/>
  <c r="Z48" i="3" s="1"/>
  <c r="AA48" i="3" s="1"/>
  <c r="AB48" i="3" s="1"/>
  <c r="AC48" i="3" s="1"/>
  <c r="AD48" i="3" s="1"/>
  <c r="AE48" i="3" s="1"/>
  <c r="AF48" i="3" s="1"/>
  <c r="AG48" i="3" s="1"/>
  <c r="X49" i="3"/>
  <c r="Y49" i="3" s="1"/>
  <c r="Z49" i="3" s="1"/>
  <c r="AA49" i="3" s="1"/>
  <c r="AB49" i="3" s="1"/>
  <c r="AC49" i="3" s="1"/>
  <c r="AD49" i="3" s="1"/>
  <c r="AE49" i="3" s="1"/>
  <c r="AF49" i="3" s="1"/>
  <c r="AG49" i="3" s="1"/>
  <c r="X50" i="3"/>
  <c r="Y50" i="3" s="1"/>
  <c r="Z50" i="3" s="1"/>
  <c r="AA50" i="3" s="1"/>
  <c r="AB50" i="3" s="1"/>
  <c r="AC50" i="3" s="1"/>
  <c r="AD50" i="3" s="1"/>
  <c r="AE50" i="3" s="1"/>
  <c r="AF50" i="3" s="1"/>
  <c r="AG50" i="3" s="1"/>
  <c r="X51" i="3"/>
  <c r="Y51" i="3" s="1"/>
  <c r="Z51" i="3" s="1"/>
  <c r="AA51" i="3" s="1"/>
  <c r="AB51" i="3" s="1"/>
  <c r="AC51" i="3" s="1"/>
  <c r="AD51" i="3" s="1"/>
  <c r="AE51" i="3" s="1"/>
  <c r="AF51" i="3" s="1"/>
  <c r="AG51" i="3" s="1"/>
  <c r="X52" i="3"/>
  <c r="Y52" i="3" s="1"/>
  <c r="Z52" i="3" s="1"/>
  <c r="AA52" i="3" s="1"/>
  <c r="AB52" i="3" s="1"/>
  <c r="AC52" i="3" s="1"/>
  <c r="AD52" i="3" s="1"/>
  <c r="AE52" i="3" s="1"/>
  <c r="AF52" i="3" s="1"/>
  <c r="AG52" i="3" s="1"/>
  <c r="X53" i="3"/>
  <c r="Y53" i="3" s="1"/>
  <c r="Z53" i="3" s="1"/>
  <c r="AA53" i="3" s="1"/>
  <c r="AB53" i="3" s="1"/>
  <c r="AC53" i="3" s="1"/>
  <c r="AD53" i="3" s="1"/>
  <c r="AE53" i="3" s="1"/>
  <c r="AF53" i="3" s="1"/>
  <c r="AG53" i="3" s="1"/>
  <c r="X54" i="3"/>
  <c r="Y54" i="3" s="1"/>
  <c r="Z54" i="3" s="1"/>
  <c r="AA54" i="3" s="1"/>
  <c r="AB54" i="3" s="1"/>
  <c r="AC54" i="3" s="1"/>
  <c r="AD54" i="3" s="1"/>
  <c r="AE54" i="3" s="1"/>
  <c r="AF54" i="3" s="1"/>
  <c r="AG54" i="3" s="1"/>
  <c r="X55" i="3"/>
  <c r="Y55" i="3" s="1"/>
  <c r="Z55" i="3" s="1"/>
  <c r="AA55" i="3" s="1"/>
  <c r="AB55" i="3" s="1"/>
  <c r="AC55" i="3" s="1"/>
  <c r="AD55" i="3" s="1"/>
  <c r="AE55" i="3" s="1"/>
  <c r="AF55" i="3" s="1"/>
  <c r="AG55" i="3" s="1"/>
  <c r="X56" i="3"/>
  <c r="Y56" i="3" s="1"/>
  <c r="Z56" i="3" s="1"/>
  <c r="AA56" i="3" s="1"/>
  <c r="AB56" i="3" s="1"/>
  <c r="AC56" i="3" s="1"/>
  <c r="AD56" i="3" s="1"/>
  <c r="AE56" i="3" s="1"/>
  <c r="AF56" i="3" s="1"/>
  <c r="AG56" i="3" s="1"/>
  <c r="X57" i="3"/>
  <c r="Y57" i="3" s="1"/>
  <c r="Z57" i="3" s="1"/>
  <c r="AA57" i="3" s="1"/>
  <c r="AB57" i="3" s="1"/>
  <c r="AC57" i="3" s="1"/>
  <c r="AD57" i="3" s="1"/>
  <c r="AE57" i="3" s="1"/>
  <c r="AF57" i="3" s="1"/>
  <c r="AG57" i="3" s="1"/>
  <c r="X58" i="3"/>
  <c r="Y58" i="3" s="1"/>
  <c r="Z58" i="3" s="1"/>
  <c r="AA58" i="3" s="1"/>
  <c r="AB58" i="3" s="1"/>
  <c r="AC58" i="3" s="1"/>
  <c r="AD58" i="3" s="1"/>
  <c r="AE58" i="3" s="1"/>
  <c r="AF58" i="3" s="1"/>
  <c r="AG58" i="3" s="1"/>
  <c r="X59" i="3"/>
  <c r="Y59" i="3" s="1"/>
  <c r="Z59" i="3" s="1"/>
  <c r="AA59" i="3" s="1"/>
  <c r="AB59" i="3" s="1"/>
  <c r="AC59" i="3" s="1"/>
  <c r="AD59" i="3" s="1"/>
  <c r="AE59" i="3" s="1"/>
  <c r="AF59" i="3" s="1"/>
  <c r="AG59" i="3" s="1"/>
  <c r="X60" i="3"/>
  <c r="Y60" i="3" s="1"/>
  <c r="Z60" i="3" s="1"/>
  <c r="AA60" i="3" s="1"/>
  <c r="AB60" i="3" s="1"/>
  <c r="AC60" i="3" s="1"/>
  <c r="AD60" i="3" s="1"/>
  <c r="AE60" i="3" s="1"/>
  <c r="AF60" i="3" s="1"/>
  <c r="AG60" i="3" s="1"/>
  <c r="X61" i="3"/>
  <c r="Y61" i="3" s="1"/>
  <c r="Z61" i="3" s="1"/>
  <c r="AA61" i="3" s="1"/>
  <c r="AB61" i="3" s="1"/>
  <c r="AC61" i="3" s="1"/>
  <c r="AD61" i="3" s="1"/>
  <c r="AE61" i="3" s="1"/>
  <c r="AF61" i="3" s="1"/>
  <c r="AG61" i="3" s="1"/>
  <c r="X62" i="3"/>
  <c r="Y62" i="3" s="1"/>
  <c r="Z62" i="3" s="1"/>
  <c r="AA62" i="3" s="1"/>
  <c r="AB62" i="3" s="1"/>
  <c r="AC62" i="3" s="1"/>
  <c r="AD62" i="3" s="1"/>
  <c r="AE62" i="3" s="1"/>
  <c r="AF62" i="3" s="1"/>
  <c r="AG62" i="3" s="1"/>
  <c r="X9" i="8" l="1"/>
  <c r="Y9" i="8" s="1"/>
  <c r="Z9" i="8" s="1"/>
  <c r="AA9" i="8" s="1"/>
  <c r="AB9" i="8" s="1"/>
  <c r="AC9" i="8" s="1"/>
  <c r="AD9" i="8" s="1"/>
  <c r="AE9" i="8" s="1"/>
  <c r="AF9" i="8" s="1"/>
  <c r="AG9" i="8" s="1"/>
  <c r="X5" i="8" l="1"/>
  <c r="Y5" i="8" s="1"/>
  <c r="Z5" i="8" s="1"/>
  <c r="AA5" i="8" s="1"/>
  <c r="AB5" i="8" s="1"/>
  <c r="AC5" i="8" s="1"/>
  <c r="AD5" i="8" s="1"/>
  <c r="AE5" i="8" s="1"/>
  <c r="AF5" i="8" s="1"/>
  <c r="AG5" i="8" s="1"/>
  <c r="X6" i="8"/>
  <c r="Y6" i="8" s="1"/>
  <c r="Z6" i="8" s="1"/>
  <c r="AA6" i="8" s="1"/>
  <c r="AB6" i="8" s="1"/>
  <c r="AC6" i="8" s="1"/>
  <c r="AD6" i="8" s="1"/>
  <c r="AE6" i="8" s="1"/>
  <c r="AF6" i="8" s="1"/>
  <c r="AG6" i="8" s="1"/>
  <c r="X7" i="8"/>
  <c r="Y7" i="8" s="1"/>
  <c r="Z7" i="8" s="1"/>
  <c r="AA7" i="8" s="1"/>
  <c r="AB7" i="8" s="1"/>
  <c r="AC7" i="8" s="1"/>
  <c r="AD7" i="8" s="1"/>
  <c r="AE7" i="8" s="1"/>
  <c r="AF7" i="8" s="1"/>
  <c r="AG7" i="8" s="1"/>
  <c r="X8" i="8"/>
  <c r="Y8" i="8" s="1"/>
  <c r="Z8" i="8" s="1"/>
  <c r="AA8" i="8" s="1"/>
  <c r="AB8" i="8" s="1"/>
  <c r="AC8" i="8" s="1"/>
  <c r="AD8" i="8" s="1"/>
  <c r="AE8" i="8" s="1"/>
  <c r="AF8" i="8" s="1"/>
  <c r="AG8" i="8" s="1"/>
  <c r="X10" i="8"/>
  <c r="Y10" i="8" s="1"/>
  <c r="Z10" i="8" s="1"/>
  <c r="AA10" i="8" s="1"/>
  <c r="AB10" i="8" s="1"/>
  <c r="AC10" i="8" s="1"/>
  <c r="AD10" i="8" s="1"/>
  <c r="AE10" i="8" s="1"/>
  <c r="AF10" i="8" s="1"/>
  <c r="AG10" i="8" s="1"/>
  <c r="X11" i="8"/>
  <c r="Y11" i="8" s="1"/>
  <c r="Z11" i="8" s="1"/>
  <c r="AA11" i="8" s="1"/>
  <c r="AB11" i="8" s="1"/>
  <c r="AC11" i="8" s="1"/>
  <c r="AD11" i="8" s="1"/>
  <c r="AE11" i="8" s="1"/>
  <c r="AF11" i="8" s="1"/>
  <c r="AG11" i="8" s="1"/>
  <c r="X12" i="8"/>
  <c r="Y12" i="8" s="1"/>
  <c r="Z12" i="8" s="1"/>
  <c r="AA12" i="8" s="1"/>
  <c r="AB12" i="8" s="1"/>
  <c r="AC12" i="8" s="1"/>
  <c r="AD12" i="8" s="1"/>
  <c r="AE12" i="8" s="1"/>
  <c r="AF12" i="8" s="1"/>
  <c r="AG12" i="8" s="1"/>
  <c r="X13" i="8"/>
  <c r="Y13" i="8" s="1"/>
  <c r="Z13" i="8" s="1"/>
  <c r="AA13" i="8" s="1"/>
  <c r="AB13" i="8" s="1"/>
  <c r="AC13" i="8" s="1"/>
  <c r="AD13" i="8" s="1"/>
  <c r="AE13" i="8" s="1"/>
  <c r="AF13" i="8" s="1"/>
  <c r="AG13" i="8" s="1"/>
  <c r="X14" i="8"/>
  <c r="Y14" i="8" s="1"/>
  <c r="Z14" i="8" s="1"/>
  <c r="AA14" i="8" s="1"/>
  <c r="AB14" i="8" s="1"/>
  <c r="AC14" i="8" s="1"/>
  <c r="AD14" i="8" s="1"/>
  <c r="AE14" i="8" s="1"/>
  <c r="AF14" i="8" s="1"/>
  <c r="AG14" i="8" s="1"/>
  <c r="X15" i="8"/>
  <c r="Y15" i="8" s="1"/>
  <c r="Z15" i="8" s="1"/>
  <c r="AA15" i="8" s="1"/>
  <c r="AB15" i="8" s="1"/>
  <c r="AC15" i="8" s="1"/>
  <c r="AD15" i="8" s="1"/>
  <c r="AE15" i="8" s="1"/>
  <c r="AF15" i="8" s="1"/>
  <c r="AG15" i="8" s="1"/>
  <c r="X16" i="8"/>
  <c r="Y16" i="8" s="1"/>
  <c r="Z16" i="8" s="1"/>
  <c r="AA16" i="8" s="1"/>
  <c r="AB16" i="8" s="1"/>
  <c r="AC16" i="8" s="1"/>
  <c r="AD16" i="8" s="1"/>
  <c r="AE16" i="8" s="1"/>
  <c r="AF16" i="8" s="1"/>
  <c r="AG16" i="8" s="1"/>
  <c r="X17" i="8"/>
  <c r="Y17" i="8" s="1"/>
  <c r="Z17" i="8" s="1"/>
  <c r="AA17" i="8" s="1"/>
  <c r="AB17" i="8" s="1"/>
  <c r="AC17" i="8" s="1"/>
  <c r="AD17" i="8" s="1"/>
  <c r="AE17" i="8" s="1"/>
  <c r="AF17" i="8" s="1"/>
  <c r="AG17" i="8" s="1"/>
  <c r="X18" i="8"/>
  <c r="Y18" i="8" s="1"/>
  <c r="Z18" i="8" s="1"/>
  <c r="AA18" i="8" s="1"/>
  <c r="AB18" i="8" s="1"/>
  <c r="AC18" i="8" s="1"/>
  <c r="AD18" i="8" s="1"/>
  <c r="AE18" i="8" s="1"/>
  <c r="AF18" i="8" s="1"/>
  <c r="AG18" i="8" s="1"/>
  <c r="X19" i="8"/>
  <c r="Y19" i="8" s="1"/>
  <c r="Z19" i="8" s="1"/>
  <c r="AA19" i="8" s="1"/>
  <c r="AB19" i="8" s="1"/>
  <c r="AC19" i="8" s="1"/>
  <c r="AD19" i="8" s="1"/>
  <c r="AE19" i="8" s="1"/>
  <c r="AF19" i="8" s="1"/>
  <c r="AG19" i="8" s="1"/>
  <c r="X20" i="8"/>
  <c r="Y20" i="8" s="1"/>
  <c r="Z20" i="8" s="1"/>
  <c r="AA20" i="8" s="1"/>
  <c r="AB20" i="8" s="1"/>
  <c r="AC20" i="8" s="1"/>
  <c r="AD20" i="8" s="1"/>
  <c r="AE20" i="8" s="1"/>
  <c r="AF20" i="8" s="1"/>
  <c r="AG20" i="8" s="1"/>
  <c r="X21" i="8"/>
  <c r="Y21" i="8" s="1"/>
  <c r="Z21" i="8" s="1"/>
  <c r="AA21" i="8" s="1"/>
  <c r="AB21" i="8" s="1"/>
  <c r="AC21" i="8" s="1"/>
  <c r="AD21" i="8" s="1"/>
  <c r="AE21" i="8" s="1"/>
  <c r="AF21" i="8" s="1"/>
  <c r="AG21" i="8" s="1"/>
  <c r="X22" i="8"/>
  <c r="Y22" i="8" s="1"/>
  <c r="Z22" i="8" s="1"/>
  <c r="AA22" i="8" s="1"/>
  <c r="AB22" i="8" s="1"/>
  <c r="AC22" i="8" s="1"/>
  <c r="AD22" i="8" s="1"/>
  <c r="AE22" i="8" s="1"/>
  <c r="AF22" i="8" s="1"/>
  <c r="AG22" i="8" s="1"/>
  <c r="X23" i="8"/>
  <c r="Y23" i="8" s="1"/>
  <c r="Z23" i="8" s="1"/>
  <c r="AA23" i="8" s="1"/>
  <c r="AB23" i="8" s="1"/>
  <c r="AC23" i="8" s="1"/>
  <c r="AD23" i="8" s="1"/>
  <c r="AE23" i="8" s="1"/>
  <c r="AF23" i="8" s="1"/>
  <c r="AG23" i="8" s="1"/>
  <c r="X24" i="8"/>
  <c r="Y24" i="8" s="1"/>
  <c r="Z24" i="8" s="1"/>
  <c r="AA24" i="8" s="1"/>
  <c r="AB24" i="8" s="1"/>
  <c r="AC24" i="8" s="1"/>
  <c r="AD24" i="8" s="1"/>
  <c r="AE24" i="8" s="1"/>
  <c r="AF24" i="8" s="1"/>
  <c r="AG24" i="8" s="1"/>
  <c r="X25" i="8"/>
  <c r="Y25" i="8" s="1"/>
  <c r="Z25" i="8" s="1"/>
  <c r="AA25" i="8" s="1"/>
  <c r="AB25" i="8" s="1"/>
  <c r="AC25" i="8" s="1"/>
  <c r="AD25" i="8" s="1"/>
  <c r="AE25" i="8" s="1"/>
  <c r="AF25" i="8" s="1"/>
  <c r="AG25" i="8" s="1"/>
  <c r="X26" i="8"/>
  <c r="Y26" i="8" s="1"/>
  <c r="Z26" i="8" s="1"/>
  <c r="AA26" i="8" s="1"/>
  <c r="AB26" i="8" s="1"/>
  <c r="AC26" i="8" s="1"/>
  <c r="AD26" i="8" s="1"/>
  <c r="AE26" i="8" s="1"/>
  <c r="AF26" i="8" s="1"/>
  <c r="AG26" i="8" s="1"/>
  <c r="X28" i="8"/>
  <c r="Y28" i="8" s="1"/>
  <c r="Z28" i="8" s="1"/>
  <c r="AA28" i="8" s="1"/>
  <c r="AB28" i="8" s="1"/>
  <c r="AC28" i="8" s="1"/>
  <c r="AD28" i="8" s="1"/>
  <c r="AE28" i="8" s="1"/>
  <c r="AF28" i="8" s="1"/>
  <c r="AG28" i="8" s="1"/>
  <c r="X29" i="8"/>
  <c r="Y29" i="8" s="1"/>
  <c r="Z29" i="8" s="1"/>
  <c r="AA29" i="8" s="1"/>
  <c r="AB29" i="8" s="1"/>
  <c r="AC29" i="8" s="1"/>
  <c r="AD29" i="8" s="1"/>
  <c r="AE29" i="8" s="1"/>
  <c r="AF29" i="8" s="1"/>
  <c r="AG29" i="8" s="1"/>
  <c r="X30" i="8"/>
  <c r="Y30" i="8" s="1"/>
  <c r="Z30" i="8" s="1"/>
  <c r="AA30" i="8" s="1"/>
  <c r="AB30" i="8" s="1"/>
  <c r="AC30" i="8" s="1"/>
  <c r="AD30" i="8" s="1"/>
  <c r="AE30" i="8" s="1"/>
  <c r="AF30" i="8" s="1"/>
  <c r="AG30" i="8" s="1"/>
  <c r="X31" i="8"/>
  <c r="Y31" i="8" s="1"/>
  <c r="Z31" i="8" s="1"/>
  <c r="AA31" i="8" s="1"/>
  <c r="AB31" i="8" s="1"/>
  <c r="AC31" i="8" s="1"/>
  <c r="AD31" i="8" s="1"/>
  <c r="AE31" i="8" s="1"/>
  <c r="AF31" i="8" s="1"/>
  <c r="AG31" i="8" s="1"/>
  <c r="X32" i="8"/>
  <c r="Y32" i="8" s="1"/>
  <c r="Z32" i="8" s="1"/>
  <c r="AA32" i="8" s="1"/>
  <c r="AB32" i="8" s="1"/>
  <c r="AC32" i="8" s="1"/>
  <c r="AD32" i="8" s="1"/>
  <c r="AE32" i="8" s="1"/>
  <c r="AF32" i="8" s="1"/>
  <c r="AG32" i="8" s="1"/>
  <c r="X33" i="8"/>
  <c r="Y33" i="8" s="1"/>
  <c r="Z33" i="8" s="1"/>
  <c r="AA33" i="8" s="1"/>
  <c r="AB33" i="8" s="1"/>
  <c r="AC33" i="8" s="1"/>
  <c r="AD33" i="8" s="1"/>
  <c r="AE33" i="8" s="1"/>
  <c r="AF33" i="8" s="1"/>
  <c r="AG33" i="8" s="1"/>
  <c r="X34" i="8"/>
  <c r="Y34" i="8" s="1"/>
  <c r="Z34" i="8" s="1"/>
  <c r="AA34" i="8" s="1"/>
  <c r="AB34" i="8" s="1"/>
  <c r="AC34" i="8" s="1"/>
  <c r="AD34" i="8" s="1"/>
  <c r="AE34" i="8" s="1"/>
  <c r="AF34" i="8" s="1"/>
  <c r="AG34" i="8" s="1"/>
  <c r="X35" i="8"/>
  <c r="Y35" i="8" s="1"/>
  <c r="Z35" i="8" s="1"/>
  <c r="AA35" i="8" s="1"/>
  <c r="AB35" i="8" s="1"/>
  <c r="AC35" i="8" s="1"/>
  <c r="AD35" i="8" s="1"/>
  <c r="AE35" i="8" s="1"/>
  <c r="AF35" i="8" s="1"/>
  <c r="AG35" i="8" s="1"/>
  <c r="X36" i="8"/>
  <c r="Y36" i="8" s="1"/>
  <c r="Z36" i="8" s="1"/>
  <c r="AA36" i="8" s="1"/>
  <c r="AB36" i="8" s="1"/>
  <c r="AC36" i="8" s="1"/>
  <c r="AD36" i="8" s="1"/>
  <c r="AE36" i="8" s="1"/>
  <c r="AF36" i="8" s="1"/>
  <c r="AG36" i="8" s="1"/>
  <c r="X37" i="8"/>
  <c r="Y37" i="8" s="1"/>
  <c r="Z37" i="8" s="1"/>
  <c r="AA37" i="8" s="1"/>
  <c r="AB37" i="8" s="1"/>
  <c r="AC37" i="8" s="1"/>
  <c r="AD37" i="8" s="1"/>
  <c r="AE37" i="8" s="1"/>
  <c r="AF37" i="8" s="1"/>
  <c r="AG37" i="8" s="1"/>
  <c r="X38" i="8"/>
  <c r="Y38" i="8" s="1"/>
  <c r="Z38" i="8" s="1"/>
  <c r="AA38" i="8" s="1"/>
  <c r="AB38" i="8" s="1"/>
  <c r="AC38" i="8" s="1"/>
  <c r="AD38" i="8" s="1"/>
  <c r="AE38" i="8" s="1"/>
  <c r="AF38" i="8" s="1"/>
  <c r="AG38" i="8" s="1"/>
  <c r="X39" i="8"/>
  <c r="Y39" i="8" s="1"/>
  <c r="Z39" i="8" s="1"/>
  <c r="AA39" i="8" s="1"/>
  <c r="AB39" i="8" s="1"/>
  <c r="AC39" i="8" s="1"/>
  <c r="AD39" i="8" s="1"/>
  <c r="AE39" i="8" s="1"/>
  <c r="AF39" i="8" s="1"/>
  <c r="AG39" i="8" s="1"/>
  <c r="X40" i="8"/>
  <c r="Y40" i="8" s="1"/>
  <c r="Z40" i="8" s="1"/>
  <c r="AA40" i="8" s="1"/>
  <c r="AB40" i="8" s="1"/>
  <c r="AC40" i="8" s="1"/>
  <c r="AD40" i="8" s="1"/>
  <c r="AE40" i="8" s="1"/>
  <c r="AF40" i="8" s="1"/>
  <c r="AG40" i="8" s="1"/>
  <c r="X41" i="8"/>
  <c r="Y41" i="8" s="1"/>
  <c r="Z41" i="8" s="1"/>
  <c r="AA41" i="8" s="1"/>
  <c r="AB41" i="8" s="1"/>
  <c r="AC41" i="8" s="1"/>
  <c r="AD41" i="8" s="1"/>
  <c r="AE41" i="8" s="1"/>
  <c r="AF41" i="8" s="1"/>
  <c r="AG41" i="8" s="1"/>
  <c r="X42" i="8"/>
  <c r="Y42" i="8" s="1"/>
  <c r="Z42" i="8" s="1"/>
  <c r="AA42" i="8" s="1"/>
  <c r="AB42" i="8" s="1"/>
  <c r="AC42" i="8" s="1"/>
  <c r="AD42" i="8" s="1"/>
  <c r="AE42" i="8" s="1"/>
  <c r="AF42" i="8" s="1"/>
  <c r="AG42" i="8" s="1"/>
  <c r="X43" i="8"/>
  <c r="Y43" i="8" s="1"/>
  <c r="Z43" i="8" s="1"/>
  <c r="AA43" i="8" s="1"/>
  <c r="AB43" i="8" s="1"/>
  <c r="AC43" i="8" s="1"/>
  <c r="AD43" i="8" s="1"/>
  <c r="AE43" i="8" s="1"/>
  <c r="AF43" i="8" s="1"/>
  <c r="AG43" i="8" s="1"/>
  <c r="X44" i="8"/>
  <c r="Y44" i="8" s="1"/>
  <c r="Z44" i="8" s="1"/>
  <c r="AA44" i="8" s="1"/>
  <c r="AB44" i="8" s="1"/>
  <c r="AC44" i="8" s="1"/>
  <c r="AD44" i="8" s="1"/>
  <c r="AE44" i="8" s="1"/>
  <c r="AF44" i="8" s="1"/>
  <c r="AG44" i="8" s="1"/>
  <c r="X46" i="8"/>
  <c r="Y46" i="8" s="1"/>
  <c r="Z46" i="8" s="1"/>
  <c r="AA46" i="8" s="1"/>
  <c r="AB46" i="8" s="1"/>
  <c r="AC46" i="8" s="1"/>
  <c r="AD46" i="8" s="1"/>
  <c r="AE46" i="8" s="1"/>
  <c r="AF46" i="8" s="1"/>
  <c r="AG46" i="8" s="1"/>
  <c r="X47" i="8"/>
  <c r="Y47" i="8" s="1"/>
  <c r="Z47" i="8" s="1"/>
  <c r="AA47" i="8" s="1"/>
  <c r="AB47" i="8" s="1"/>
  <c r="AC47" i="8" s="1"/>
  <c r="AD47" i="8" s="1"/>
  <c r="AE47" i="8" s="1"/>
  <c r="AF47" i="8" s="1"/>
  <c r="AG47" i="8" s="1"/>
  <c r="X50" i="8"/>
  <c r="Y50" i="8" s="1"/>
  <c r="Z50" i="8" s="1"/>
  <c r="AA50" i="8" s="1"/>
  <c r="AB50" i="8" s="1"/>
  <c r="AC50" i="8" s="1"/>
  <c r="AD50" i="8" s="1"/>
  <c r="AE50" i="8" s="1"/>
  <c r="AF50" i="8" s="1"/>
  <c r="AG50" i="8" s="1"/>
  <c r="X51" i="8"/>
  <c r="Y51" i="8" s="1"/>
  <c r="Z51" i="8" s="1"/>
  <c r="AA51" i="8" s="1"/>
  <c r="AB51" i="8" s="1"/>
  <c r="AC51" i="8" s="1"/>
  <c r="AD51" i="8" s="1"/>
  <c r="AE51" i="8" s="1"/>
  <c r="AF51" i="8" s="1"/>
  <c r="AG51" i="8" s="1"/>
  <c r="X52" i="8"/>
  <c r="Y52" i="8" s="1"/>
  <c r="Z52" i="8" s="1"/>
  <c r="AA52" i="8" s="1"/>
  <c r="AB52" i="8" s="1"/>
  <c r="AC52" i="8" s="1"/>
  <c r="AD52" i="8" s="1"/>
  <c r="AE52" i="8" s="1"/>
  <c r="AF52" i="8" s="1"/>
  <c r="AG52" i="8" s="1"/>
  <c r="X53" i="8"/>
  <c r="Y53" i="8" s="1"/>
  <c r="Z53" i="8" s="1"/>
  <c r="AA53" i="8" s="1"/>
  <c r="AB53" i="8" s="1"/>
  <c r="AC53" i="8" s="1"/>
  <c r="AD53" i="8" s="1"/>
  <c r="AE53" i="8" s="1"/>
  <c r="AF53" i="8" s="1"/>
  <c r="AG53" i="8" s="1"/>
  <c r="X54" i="8"/>
  <c r="Y54" i="8" s="1"/>
  <c r="Z54" i="8" s="1"/>
  <c r="AA54" i="8" s="1"/>
  <c r="AB54" i="8" s="1"/>
  <c r="AC54" i="8" s="1"/>
  <c r="AD54" i="8" s="1"/>
  <c r="AE54" i="8" s="1"/>
  <c r="AF54" i="8" s="1"/>
  <c r="AG54" i="8" s="1"/>
  <c r="X55" i="8"/>
  <c r="Y55" i="8" s="1"/>
  <c r="Z55" i="8" s="1"/>
  <c r="AA55" i="8" s="1"/>
  <c r="AB55" i="8" s="1"/>
  <c r="AC55" i="8" s="1"/>
  <c r="AD55" i="8" s="1"/>
  <c r="AE55" i="8" s="1"/>
  <c r="AF55" i="8" s="1"/>
  <c r="AG55" i="8" s="1"/>
  <c r="X56" i="8"/>
  <c r="Y56" i="8" s="1"/>
  <c r="Z56" i="8" s="1"/>
  <c r="AA56" i="8" s="1"/>
  <c r="AB56" i="8" s="1"/>
  <c r="AC56" i="8" s="1"/>
  <c r="AD56" i="8" s="1"/>
  <c r="AE56" i="8" s="1"/>
  <c r="AF56" i="8" s="1"/>
  <c r="AG56" i="8" s="1"/>
  <c r="X57" i="8"/>
  <c r="Y57" i="8" s="1"/>
  <c r="Z57" i="8" s="1"/>
  <c r="AA57" i="8" s="1"/>
  <c r="AB57" i="8" s="1"/>
  <c r="AC57" i="8" s="1"/>
  <c r="AD57" i="8" s="1"/>
  <c r="AE57" i="8" s="1"/>
  <c r="AF57" i="8" s="1"/>
  <c r="AG57" i="8" s="1"/>
  <c r="X58" i="8"/>
  <c r="Y58" i="8" s="1"/>
  <c r="Z58" i="8" s="1"/>
  <c r="AA58" i="8" s="1"/>
  <c r="AB58" i="8" s="1"/>
  <c r="AC58" i="8" s="1"/>
  <c r="AD58" i="8" s="1"/>
  <c r="AE58" i="8" s="1"/>
  <c r="AF58" i="8" s="1"/>
  <c r="AG58" i="8" s="1"/>
  <c r="X59" i="8"/>
  <c r="Y59" i="8" s="1"/>
  <c r="Z59" i="8" s="1"/>
  <c r="AA59" i="8" s="1"/>
  <c r="AB59" i="8" s="1"/>
  <c r="AC59" i="8" s="1"/>
  <c r="AD59" i="8" s="1"/>
  <c r="AE59" i="8" s="1"/>
  <c r="AF59" i="8" s="1"/>
  <c r="AG59" i="8" s="1"/>
  <c r="X60" i="8"/>
  <c r="Y60" i="8" s="1"/>
  <c r="Z60" i="8" s="1"/>
  <c r="AA60" i="8" s="1"/>
  <c r="AB60" i="8" s="1"/>
  <c r="AC60" i="8" s="1"/>
  <c r="AD60" i="8" s="1"/>
  <c r="AE60" i="8" s="1"/>
  <c r="AF60" i="8" s="1"/>
  <c r="AG60" i="8" s="1"/>
  <c r="X61" i="8"/>
  <c r="Y61" i="8" s="1"/>
  <c r="Z61" i="8" s="1"/>
  <c r="AA61" i="8" s="1"/>
  <c r="AB61" i="8" s="1"/>
  <c r="AC61" i="8" s="1"/>
  <c r="AD61" i="8" s="1"/>
  <c r="AE61" i="8" s="1"/>
  <c r="AF61" i="8" s="1"/>
  <c r="AG61" i="8" s="1"/>
  <c r="X62" i="8"/>
  <c r="Y62" i="8" s="1"/>
  <c r="Z62" i="8" s="1"/>
  <c r="AA62" i="8" s="1"/>
  <c r="AB62" i="8" s="1"/>
  <c r="AC62" i="8" s="1"/>
  <c r="AD62" i="8" s="1"/>
  <c r="AE62" i="8" s="1"/>
  <c r="AF62" i="8" s="1"/>
  <c r="AG62" i="8" s="1"/>
  <c r="X63" i="8"/>
  <c r="Y63" i="8" s="1"/>
  <c r="Z63" i="8" s="1"/>
  <c r="AA63" i="8" s="1"/>
  <c r="AB63" i="8" s="1"/>
  <c r="AC63" i="8" s="1"/>
  <c r="AD63" i="8" s="1"/>
  <c r="AE63" i="8" s="1"/>
  <c r="AF63" i="8" s="1"/>
  <c r="AG63" i="8" s="1"/>
  <c r="X64" i="8"/>
  <c r="Y64" i="8" s="1"/>
  <c r="Z64" i="8" s="1"/>
  <c r="AA64" i="8" s="1"/>
  <c r="AB64" i="8" s="1"/>
  <c r="AC64" i="8" s="1"/>
  <c r="AD64" i="8" s="1"/>
  <c r="AE64" i="8" s="1"/>
  <c r="AF64" i="8" s="1"/>
  <c r="AG64" i="8" s="1"/>
  <c r="X65" i="8"/>
  <c r="Y65" i="8" s="1"/>
  <c r="Z65" i="8" s="1"/>
  <c r="AA65" i="8" s="1"/>
  <c r="AB65" i="8" s="1"/>
  <c r="AC65" i="8" s="1"/>
  <c r="AD65" i="8" s="1"/>
  <c r="AE65" i="8" s="1"/>
  <c r="AF65" i="8" s="1"/>
  <c r="AG65" i="8" s="1"/>
  <c r="X66" i="8"/>
  <c r="Y66" i="8" s="1"/>
  <c r="Z66" i="8" s="1"/>
  <c r="AA66" i="8" s="1"/>
  <c r="AB66" i="8" s="1"/>
  <c r="AC66" i="8" s="1"/>
  <c r="AD66" i="8" s="1"/>
  <c r="AE66" i="8" s="1"/>
  <c r="AF66" i="8" s="1"/>
  <c r="AG66" i="8" s="1"/>
  <c r="X67" i="8"/>
  <c r="Y67" i="8" s="1"/>
  <c r="Z67" i="8" s="1"/>
  <c r="AA67" i="8" s="1"/>
  <c r="AB67" i="8" s="1"/>
  <c r="AC67" i="8" s="1"/>
  <c r="AD67" i="8" s="1"/>
  <c r="AE67" i="8" s="1"/>
  <c r="AF67" i="8" s="1"/>
  <c r="AG67" i="8" s="1"/>
  <c r="X68" i="8"/>
  <c r="Y68" i="8" s="1"/>
  <c r="Z68" i="8" s="1"/>
  <c r="AA68" i="8" s="1"/>
  <c r="AB68" i="8" s="1"/>
  <c r="AC68" i="8" s="1"/>
  <c r="AD68" i="8" s="1"/>
  <c r="AE68" i="8" s="1"/>
  <c r="AF68" i="8" s="1"/>
  <c r="AG68" i="8" s="1"/>
  <c r="X69" i="8"/>
  <c r="Y69" i="8" s="1"/>
  <c r="Z69" i="8" s="1"/>
  <c r="AA69" i="8" s="1"/>
  <c r="AB69" i="8" s="1"/>
  <c r="AC69" i="8" s="1"/>
  <c r="AD69" i="8" s="1"/>
  <c r="AE69" i="8" s="1"/>
  <c r="AF69" i="8" s="1"/>
  <c r="AG69" i="8" s="1"/>
  <c r="X71" i="8"/>
  <c r="Y71" i="8" s="1"/>
  <c r="Z71" i="8" s="1"/>
  <c r="AA71" i="8" s="1"/>
  <c r="AB71" i="8" s="1"/>
  <c r="AC71" i="8" s="1"/>
  <c r="AD71" i="8" s="1"/>
  <c r="AE71" i="8" s="1"/>
  <c r="AF71" i="8" s="1"/>
  <c r="AG71" i="8" s="1"/>
  <c r="X72" i="8"/>
  <c r="Y72" i="8" s="1"/>
  <c r="Z72" i="8" s="1"/>
  <c r="AA72" i="8" s="1"/>
  <c r="AB72" i="8" s="1"/>
  <c r="AC72" i="8" s="1"/>
  <c r="AD72" i="8" s="1"/>
  <c r="AE72" i="8" s="1"/>
  <c r="AF72" i="8" s="1"/>
  <c r="AG72" i="8" s="1"/>
  <c r="X73" i="8"/>
  <c r="Y73" i="8" s="1"/>
  <c r="Z73" i="8" s="1"/>
  <c r="AA73" i="8" s="1"/>
  <c r="AB73" i="8" s="1"/>
  <c r="AC73" i="8" s="1"/>
  <c r="AD73" i="8" s="1"/>
  <c r="AE73" i="8" s="1"/>
  <c r="AF73" i="8" s="1"/>
  <c r="AG73" i="8" s="1"/>
  <c r="X74" i="8"/>
  <c r="Y74" i="8" s="1"/>
  <c r="Z74" i="8" s="1"/>
  <c r="AA74" i="8" s="1"/>
  <c r="AB74" i="8" s="1"/>
  <c r="AC74" i="8" s="1"/>
  <c r="AD74" i="8" s="1"/>
  <c r="AE74" i="8" s="1"/>
  <c r="AF74" i="8" s="1"/>
  <c r="AG74" i="8" s="1"/>
  <c r="X75" i="8"/>
  <c r="Y75" i="8" s="1"/>
  <c r="Z75" i="8" s="1"/>
  <c r="AA75" i="8" s="1"/>
  <c r="AB75" i="8" s="1"/>
  <c r="AC75" i="8" s="1"/>
  <c r="AD75" i="8" s="1"/>
  <c r="AE75" i="8" s="1"/>
  <c r="AF75" i="8" s="1"/>
  <c r="AG75" i="8" s="1"/>
  <c r="X76" i="8"/>
  <c r="Y76" i="8" s="1"/>
  <c r="Z76" i="8" s="1"/>
  <c r="AA76" i="8" s="1"/>
  <c r="AB76" i="8" s="1"/>
  <c r="AC76" i="8" s="1"/>
  <c r="AD76" i="8" s="1"/>
  <c r="AE76" i="8" s="1"/>
  <c r="AF76" i="8" s="1"/>
  <c r="AG76" i="8" s="1"/>
  <c r="X77" i="8"/>
  <c r="Y77" i="8" s="1"/>
  <c r="Z77" i="8" s="1"/>
  <c r="AA77" i="8" s="1"/>
  <c r="AB77" i="8" s="1"/>
  <c r="AC77" i="8" s="1"/>
  <c r="AD77" i="8" s="1"/>
  <c r="AE77" i="8" s="1"/>
  <c r="AF77" i="8" s="1"/>
  <c r="AG77" i="8" s="1"/>
  <c r="X78" i="8"/>
  <c r="Y78" i="8" s="1"/>
  <c r="Z78" i="8" s="1"/>
  <c r="AA78" i="8" s="1"/>
  <c r="AB78" i="8" s="1"/>
  <c r="AC78" i="8" s="1"/>
  <c r="AD78" i="8" s="1"/>
  <c r="AE78" i="8" s="1"/>
  <c r="AF78" i="8" s="1"/>
  <c r="AG78" i="8" s="1"/>
  <c r="X79" i="8"/>
  <c r="Y79" i="8" s="1"/>
  <c r="Z79" i="8" s="1"/>
  <c r="AA79" i="8" s="1"/>
  <c r="AB79" i="8" s="1"/>
  <c r="AC79" i="8" s="1"/>
  <c r="AD79" i="8" s="1"/>
  <c r="AE79" i="8" s="1"/>
  <c r="AF79" i="8" s="1"/>
  <c r="AG79" i="8" s="1"/>
  <c r="X80" i="8"/>
  <c r="Y80" i="8" s="1"/>
  <c r="Z80" i="8" s="1"/>
  <c r="AA80" i="8" s="1"/>
  <c r="AB80" i="8" s="1"/>
  <c r="AC80" i="8" s="1"/>
  <c r="AD80" i="8" s="1"/>
  <c r="AE80" i="8" s="1"/>
  <c r="AF80" i="8" s="1"/>
  <c r="AG80" i="8" s="1"/>
  <c r="X81" i="8"/>
  <c r="Y81" i="8" s="1"/>
  <c r="Z81" i="8" s="1"/>
  <c r="AA81" i="8" s="1"/>
  <c r="AB81" i="8" s="1"/>
  <c r="AC81" i="8" s="1"/>
  <c r="AD81" i="8" s="1"/>
  <c r="AE81" i="8" s="1"/>
  <c r="AF81" i="8" s="1"/>
  <c r="AG81" i="8" s="1"/>
  <c r="X82" i="8"/>
  <c r="Y82" i="8" s="1"/>
  <c r="Z82" i="8" s="1"/>
  <c r="AA82" i="8" s="1"/>
  <c r="AB82" i="8" s="1"/>
  <c r="AC82" i="8" s="1"/>
  <c r="AD82" i="8" s="1"/>
  <c r="AE82" i="8" s="1"/>
  <c r="AF82" i="8" s="1"/>
  <c r="AG82" i="8" s="1"/>
  <c r="X83" i="8"/>
  <c r="Y83" i="8" s="1"/>
  <c r="Z83" i="8" s="1"/>
  <c r="AA83" i="8" s="1"/>
  <c r="AB83" i="8" s="1"/>
  <c r="AC83" i="8" s="1"/>
  <c r="AD83" i="8" s="1"/>
  <c r="AE83" i="8" s="1"/>
  <c r="AF83" i="8" s="1"/>
  <c r="AG83" i="8" s="1"/>
  <c r="X84" i="8"/>
  <c r="Y84" i="8" s="1"/>
  <c r="Z84" i="8" s="1"/>
  <c r="AA84" i="8" s="1"/>
  <c r="AB84" i="8" s="1"/>
  <c r="AC84" i="8" s="1"/>
  <c r="AD84" i="8" s="1"/>
  <c r="AE84" i="8" s="1"/>
  <c r="AF84" i="8" s="1"/>
  <c r="AG84" i="8" s="1"/>
  <c r="X85" i="8"/>
  <c r="Y85" i="8" s="1"/>
  <c r="Z85" i="8" s="1"/>
  <c r="AA85" i="8" s="1"/>
  <c r="AB85" i="8" s="1"/>
  <c r="AC85" i="8" s="1"/>
  <c r="AD85" i="8" s="1"/>
  <c r="AE85" i="8" s="1"/>
  <c r="AF85" i="8" s="1"/>
  <c r="AG85" i="8" s="1"/>
  <c r="X86" i="8"/>
  <c r="Y86" i="8" s="1"/>
  <c r="Z86" i="8" s="1"/>
  <c r="AA86" i="8" s="1"/>
  <c r="AB86" i="8" s="1"/>
  <c r="AC86" i="8" s="1"/>
  <c r="AD86" i="8" s="1"/>
  <c r="AE86" i="8" s="1"/>
  <c r="AF86" i="8" s="1"/>
  <c r="AG86" i="8" s="1"/>
  <c r="X87" i="8"/>
  <c r="Y87" i="8" s="1"/>
  <c r="Z87" i="8" s="1"/>
  <c r="AA87" i="8" s="1"/>
  <c r="AB87" i="8" s="1"/>
  <c r="AC87" i="8" s="1"/>
  <c r="AD87" i="8" s="1"/>
  <c r="AE87" i="8" s="1"/>
  <c r="AF87" i="8" s="1"/>
  <c r="AG87" i="8" s="1"/>
  <c r="X88" i="8"/>
  <c r="Y88" i="8" s="1"/>
  <c r="Z88" i="8" s="1"/>
  <c r="AA88" i="8" s="1"/>
  <c r="AB88" i="8" s="1"/>
  <c r="AC88" i="8" s="1"/>
  <c r="AD88" i="8" s="1"/>
  <c r="AE88" i="8" s="1"/>
  <c r="AF88" i="8" s="1"/>
  <c r="AG88" i="8" s="1"/>
  <c r="X91" i="8"/>
  <c r="Y91" i="8" s="1"/>
  <c r="Z91" i="8" s="1"/>
  <c r="AA91" i="8" s="1"/>
  <c r="AB91" i="8" s="1"/>
  <c r="AC91" i="8" s="1"/>
  <c r="AD91" i="8" s="1"/>
  <c r="AE91" i="8" s="1"/>
  <c r="AF91" i="8" s="1"/>
  <c r="AG91" i="8" s="1"/>
  <c r="X92" i="8"/>
  <c r="Y92" i="8" s="1"/>
  <c r="Z92" i="8" s="1"/>
  <c r="AA92" i="8" s="1"/>
  <c r="AB92" i="8" s="1"/>
  <c r="AC92" i="8" s="1"/>
  <c r="AD92" i="8" s="1"/>
  <c r="AE92" i="8" s="1"/>
  <c r="AF92" i="8" s="1"/>
  <c r="AG92" i="8" s="1"/>
  <c r="X93" i="8"/>
  <c r="Y93" i="8" s="1"/>
  <c r="Z93" i="8" s="1"/>
  <c r="AA93" i="8" s="1"/>
  <c r="AB93" i="8" s="1"/>
  <c r="AC93" i="8" s="1"/>
  <c r="AD93" i="8" s="1"/>
  <c r="AE93" i="8" s="1"/>
  <c r="AF93" i="8" s="1"/>
  <c r="AG93" i="8" s="1"/>
  <c r="X94" i="8"/>
  <c r="Y94" i="8" s="1"/>
  <c r="Z94" i="8" s="1"/>
  <c r="AA94" i="8" s="1"/>
  <c r="AB94" i="8" s="1"/>
  <c r="AC94" i="8" s="1"/>
  <c r="AD94" i="8" s="1"/>
  <c r="AE94" i="8" s="1"/>
  <c r="AF94" i="8" s="1"/>
  <c r="AG94" i="8" s="1"/>
  <c r="X95" i="8"/>
  <c r="Y95" i="8" s="1"/>
  <c r="Z95" i="8" s="1"/>
  <c r="AA95" i="8" s="1"/>
  <c r="AB95" i="8" s="1"/>
  <c r="AC95" i="8" s="1"/>
  <c r="AD95" i="8" s="1"/>
  <c r="AE95" i="8" s="1"/>
  <c r="AF95" i="8" s="1"/>
  <c r="AG95" i="8" s="1"/>
  <c r="X96" i="8"/>
  <c r="Y96" i="8" s="1"/>
  <c r="Z96" i="8" s="1"/>
  <c r="AA96" i="8" s="1"/>
  <c r="AB96" i="8" s="1"/>
  <c r="AC96" i="8" s="1"/>
  <c r="AD96" i="8" s="1"/>
  <c r="AE96" i="8" s="1"/>
  <c r="AF96" i="8" s="1"/>
  <c r="AG96" i="8" s="1"/>
  <c r="X97" i="8"/>
  <c r="Y97" i="8" s="1"/>
  <c r="Z97" i="8" s="1"/>
  <c r="AA97" i="8" s="1"/>
  <c r="AB97" i="8" s="1"/>
  <c r="AC97" i="8" s="1"/>
  <c r="AD97" i="8" s="1"/>
  <c r="AE97" i="8" s="1"/>
  <c r="AF97" i="8" s="1"/>
  <c r="AG97" i="8" s="1"/>
  <c r="X102" i="8"/>
  <c r="Y102" i="8" s="1"/>
  <c r="Z102" i="8" s="1"/>
  <c r="AA102" i="8" s="1"/>
  <c r="AB102" i="8" s="1"/>
  <c r="AC102" i="8" s="1"/>
  <c r="AD102" i="8" s="1"/>
  <c r="AE102" i="8" s="1"/>
  <c r="AF102" i="8" s="1"/>
  <c r="AG102" i="8" s="1"/>
  <c r="X103" i="8"/>
  <c r="Y103" i="8" s="1"/>
  <c r="Z103" i="8" s="1"/>
  <c r="AA103" i="8" s="1"/>
  <c r="AB103" i="8" s="1"/>
  <c r="AC103" i="8" s="1"/>
  <c r="AD103" i="8" s="1"/>
  <c r="AE103" i="8" s="1"/>
  <c r="AF103" i="8" s="1"/>
  <c r="AG103" i="8" s="1"/>
  <c r="X104" i="8"/>
  <c r="Y104" i="8" s="1"/>
  <c r="Z104" i="8" s="1"/>
  <c r="AA104" i="8" s="1"/>
  <c r="AB104" i="8" s="1"/>
  <c r="AC104" i="8" s="1"/>
  <c r="AD104" i="8" s="1"/>
  <c r="AE104" i="8" s="1"/>
  <c r="AF104" i="8" s="1"/>
  <c r="AG104" i="8" s="1"/>
  <c r="X105" i="8"/>
  <c r="Y105" i="8" s="1"/>
  <c r="Z105" i="8" s="1"/>
  <c r="AA105" i="8" s="1"/>
  <c r="AB105" i="8" s="1"/>
  <c r="AC105" i="8" s="1"/>
  <c r="AD105" i="8" s="1"/>
  <c r="AE105" i="8" s="1"/>
  <c r="AF105" i="8" s="1"/>
  <c r="AG105" i="8" s="1"/>
  <c r="X106" i="8"/>
  <c r="Y106" i="8" s="1"/>
  <c r="Z106" i="8" s="1"/>
  <c r="AA106" i="8" s="1"/>
  <c r="AB106" i="8" s="1"/>
  <c r="AC106" i="8" s="1"/>
  <c r="AD106" i="8" s="1"/>
  <c r="AE106" i="8" s="1"/>
  <c r="AF106" i="8" s="1"/>
  <c r="AG106" i="8" s="1"/>
  <c r="X107" i="8"/>
  <c r="Y107" i="8" s="1"/>
  <c r="Z107" i="8" s="1"/>
  <c r="AA107" i="8" s="1"/>
  <c r="AB107" i="8" s="1"/>
  <c r="AC107" i="8" s="1"/>
  <c r="AD107" i="8" s="1"/>
  <c r="AE107" i="8" s="1"/>
  <c r="AF107" i="8" s="1"/>
  <c r="AG107" i="8" s="1"/>
  <c r="X109" i="8"/>
  <c r="Y109" i="8" s="1"/>
  <c r="Z109" i="8" s="1"/>
  <c r="AA109" i="8" s="1"/>
  <c r="AB109" i="8" s="1"/>
  <c r="AC109" i="8" s="1"/>
  <c r="AD109" i="8" s="1"/>
  <c r="AE109" i="8" s="1"/>
  <c r="AF109" i="8" s="1"/>
  <c r="AG109" i="8" s="1"/>
  <c r="X110" i="8"/>
  <c r="Y110" i="8" s="1"/>
  <c r="Z110" i="8" s="1"/>
  <c r="AA110" i="8" s="1"/>
  <c r="AB110" i="8" s="1"/>
  <c r="AC110" i="8" s="1"/>
  <c r="AD110" i="8" s="1"/>
  <c r="AE110" i="8" s="1"/>
  <c r="AF110" i="8" s="1"/>
  <c r="AG110" i="8" s="1"/>
  <c r="X111" i="8"/>
  <c r="Y111" i="8" s="1"/>
  <c r="Z111" i="8" s="1"/>
  <c r="AA111" i="8" s="1"/>
  <c r="AB111" i="8" s="1"/>
  <c r="AC111" i="8" s="1"/>
  <c r="AD111" i="8" s="1"/>
  <c r="AE111" i="8" s="1"/>
  <c r="AF111" i="8" s="1"/>
  <c r="AG111" i="8" s="1"/>
  <c r="X4" i="8"/>
  <c r="Y4" i="8" s="1"/>
  <c r="Z4" i="8" s="1"/>
  <c r="AA4" i="8" s="1"/>
  <c r="AB4" i="8" s="1"/>
  <c r="AC4" i="8" s="1"/>
  <c r="AD4" i="8" s="1"/>
  <c r="AE4" i="8" s="1"/>
  <c r="AF4" i="8" s="1"/>
  <c r="AG4" i="8" s="1"/>
  <c r="X100" i="8" l="1"/>
  <c r="Y100" i="8" s="1"/>
  <c r="W101" i="8"/>
  <c r="X90" i="8"/>
  <c r="Y90" i="8" s="1"/>
  <c r="Z90" i="8" s="1"/>
  <c r="AA90" i="8" s="1"/>
  <c r="AB90" i="8" s="1"/>
  <c r="AC90" i="8" s="1"/>
  <c r="AD90" i="8" s="1"/>
  <c r="AE90" i="8" s="1"/>
  <c r="AF90" i="8" s="1"/>
  <c r="AG90" i="8" s="1"/>
  <c r="X101" i="8" l="1"/>
  <c r="Y101" i="8" s="1"/>
  <c r="Z101" i="8" s="1"/>
  <c r="AA101" i="8" s="1"/>
  <c r="AB101" i="8" s="1"/>
  <c r="AC101" i="8" s="1"/>
  <c r="AD101" i="8" s="1"/>
  <c r="AE101" i="8" s="1"/>
  <c r="AF101" i="8" s="1"/>
  <c r="AG101" i="8" s="1"/>
  <c r="Z100" i="8"/>
  <c r="AA100" i="8" s="1"/>
  <c r="AB100" i="8" s="1"/>
  <c r="AC100" i="8" s="1"/>
  <c r="AD100" i="8" s="1"/>
  <c r="AE100" i="8" s="1"/>
  <c r="AF100" i="8" s="1"/>
  <c r="AG100" i="8" s="1"/>
  <c r="X98" i="8"/>
  <c r="Y98" i="8" s="1"/>
  <c r="Z98" i="8" s="1"/>
  <c r="AA98" i="8" s="1"/>
  <c r="AB98" i="8" s="1"/>
  <c r="AC98" i="8" s="1"/>
  <c r="AD98" i="8" s="1"/>
  <c r="AE98" i="8" s="1"/>
  <c r="AF98" i="8" s="1"/>
  <c r="AG98" i="8" s="1"/>
  <c r="X99" i="8"/>
  <c r="Y99" i="8" s="1"/>
  <c r="Z99" i="8" s="1"/>
  <c r="AA99" i="8" s="1"/>
  <c r="AB99" i="8" s="1"/>
  <c r="AC99" i="8" s="1"/>
  <c r="AD99" i="8" s="1"/>
  <c r="AE99" i="8" s="1"/>
  <c r="AF99" i="8" s="1"/>
  <c r="AG99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UoA - N.IO</author>
  </authors>
  <commentList>
    <comment ref="B9" authorId="0" shapeId="0" xr:uid="{0E05625D-557E-4684-8289-BC497BAE5D29}">
      <text>
        <r>
          <rPr>
            <sz val="9"/>
            <color indexed="81"/>
            <rFont val="Tahoma"/>
            <family val="2"/>
            <charset val="161"/>
          </rPr>
          <t xml:space="preserve">ΣΥΝΟΛΙΚΗ ΕΓΚΑΤΕΣΤΗΜΕΝΗ ΧΩΡΗΤΙΚΟΤΗΤΑ 
Κ.Ο.Ι ΕΙΝΑΙ 30 ΖΕΥΓΗ. ΓΙΑ ΤΗΝ ΥΠΗΡΕΣΙΑ Ο.Κ.ΣΥ.Α 
ΔΕΣΜΕΥΕΤΑΙ ΤΟ 25% ΤΟΥ ΚΑΛΩΔΙΟΥ ΔΗΛΑΔΗ ΤΑ 7,5 ΖΕΥΓΗ.
Ο ΜΕΣΟΣ ΑΡΙΘΜΟΣ ΠΩΛΟΥΜΕΝΩΝ ΖΕΥΓΩΝ  ΑΝΑ ΚΑΛΩΔΙΟ ΥΠΟΛΟΓΙΖΕΤΑΙ ΣΕ 70% ΤΟΥ ΣΥΝΟΛΙΚΑ ΕΓΚΑΤΕΣΤΗΜΕΝΟΥ. ΔΗΛΑΔΗ 5,25 ΖΕΥΓΗ ΑΝΑ Α/Κ ΟΠΟΥ ΥΠΑΡΧΕΙ  BRAS ΤΑ ΟΠΟΙΑ ΑΝΤΙΣΤΟΙΧΟΥΝ ΜΕΣΟΣΤΑΘΜΙΚΑ ΣΕ 2 ΠΑΡΟΧΟΥΣ.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UoA - N.IO</author>
  </authors>
  <commentList>
    <comment ref="A41" authorId="0" shapeId="0" xr:uid="{D0233FDD-86C7-4077-9B95-9A0E1F246B82}">
      <text>
        <r>
          <rPr>
            <b/>
            <sz val="9"/>
            <color indexed="81"/>
            <rFont val="Tahoma"/>
            <family val="2"/>
            <charset val="161"/>
          </rPr>
          <t xml:space="preserve">UoA:   </t>
        </r>
        <r>
          <rPr>
            <sz val="9"/>
            <color indexed="81"/>
            <rFont val="Tahoma"/>
            <family val="2"/>
            <charset val="161"/>
          </rPr>
          <t>Ο.Κ.ΣΥ.Α [ΦΥΠ-DSLAM-ΤΟΠ]</t>
        </r>
      </text>
    </comment>
  </commentList>
</comments>
</file>

<file path=xl/sharedStrings.xml><?xml version="1.0" encoding="utf-8"?>
<sst xmlns="http://schemas.openxmlformats.org/spreadsheetml/2006/main" count="556" uniqueCount="367">
  <si>
    <t>Υλοποίηση Τεχνικών Εργασιών</t>
  </si>
  <si>
    <t>Μετάβαση Τεχνικού</t>
  </si>
  <si>
    <t>Διάφορες Διαχειριστικές εργασίες</t>
  </si>
  <si>
    <t>Μετρήσεις Ποιότητας</t>
  </si>
  <si>
    <t>Συντονισμός ενεργειών/εργασιών/συνεργείων</t>
  </si>
  <si>
    <t>Ευρώ</t>
  </si>
  <si>
    <t>Εργασίες</t>
  </si>
  <si>
    <t>Χρήση Πληροφοριακού Συστήματος</t>
  </si>
  <si>
    <t>Λοιπές Εργασίες</t>
  </si>
  <si>
    <t>Υπηρεσίες τοπικού βρόχου</t>
  </si>
  <si>
    <t>Εφάπαξ τέλος σύνδεσης Ενεργού Τοπικού Βρόχου</t>
  </si>
  <si>
    <t>Εφάπαξ τέλος σύνδεσης Ανενεργού Τοπικού Βρόχου</t>
  </si>
  <si>
    <t xml:space="preserve">Εφάπαξ τέλος Μετάβασης από Πλήρη Τοπικό Βρόχο (ΤΠ1) σε Πλήρη Τοπικό Βρόχο (ΤΠ2) </t>
  </si>
  <si>
    <t>Εφάπαξ τέλος Μετάβασης από Πλήρη Τοπικό Υποβρόχο σε Πλήρη Τοπικό Βρόχο</t>
  </si>
  <si>
    <t>Εφάπαξ τέλος μετάβασης από υπηρεσίες VPU τύπου BRAS σε Πλήρη Τοπικό Βρόχο</t>
  </si>
  <si>
    <t>Εφάπαξ τέλος μετάβασης από υπηρεσίες  VPU Light/FttC τύπου BRAS σε Πλήρη Τοπικό Βρόχο</t>
  </si>
  <si>
    <t>Εφάπαξ τέλος μετάβασης από υπηρεσίες VPU τύπου DSLAM σε Πλήρη Τοπικό Βρόχο</t>
  </si>
  <si>
    <t>Εφάπαξ τέλος μετάβασης από υπηρεσίες VLU/FttC σε Πλήρη Τοπικό Βρόχο</t>
  </si>
  <si>
    <t xml:space="preserve">Εφάπαξ Τέλος Σύνδεσης Ανενεργού Τοπικού ΥποΒρόχου </t>
  </si>
  <si>
    <t>Εφάπαξ Τέλος Σύνδεσης Ενεργού Τοπικού ΥποΒρόχου</t>
  </si>
  <si>
    <t>Εφάπαξ Τέλος αποσύνδεσης Ενεργού Τοπικού Υποβρόχου</t>
  </si>
  <si>
    <t xml:space="preserve">Εφάπαξ Τέλος Μετάβασης από Πλήρη Τοπικό Βρόχο σε Πλήρη Τοπικό Υποβρόχο </t>
  </si>
  <si>
    <t>Εφάπαξ τέλος μετάβασης WLR σε Πλήρη Τοπικό Υποβρόχο</t>
  </si>
  <si>
    <t xml:space="preserve">Εφάπαξ Τέλος Μετάβασης από Πλήρη Τοπικό Υποβρόχο ΤΠ1 σε Πλήρη Τοπικό Υποβρόχο ΤΠ2 </t>
  </si>
  <si>
    <t>Εφάπαξ τέλος μετάβασης από υπηρεσίες VPU τύπου BRAS σε Πλήρη Τοπικό Υποβρόχο</t>
  </si>
  <si>
    <t>Εφάπαξ τέλος μετάβασης από υπηρεσίες  VPU Light/FttC τύπου BRAS σε Πλήρη Τοπικό Υποβρόχο</t>
  </si>
  <si>
    <t>Εφάπαξ τέλος μετάβασης από υπηρεσίες VPU τύπου DSLAM σε Πλήρη Τοπικό Υποβρόχο</t>
  </si>
  <si>
    <t>Υπηρεσίες εικονικών προϊόντων VPU τύπου DSLAM</t>
  </si>
  <si>
    <t xml:space="preserve">Εφάπαξ τέλος μετάβασης από υπηρεσίες VPU τύπου DSLAM (ΤΠ1) σε υπηρεσίες VPU τύπου DSLAM (ΤΠ2) </t>
  </si>
  <si>
    <t xml:space="preserve">Εφάπαξ τέλος μετάβασης από υπηρεσίες WLR σε υπηρεσίες VPU τύπου DSLAM </t>
  </si>
  <si>
    <t xml:space="preserve">Εφάπαξ τέλος μετάβασης από υπηρεσίες VPU τύπου BRAS σε υπηρεσίες VPU τύπου DSLAM </t>
  </si>
  <si>
    <t xml:space="preserve">Εφάπαξ τέλος μετάβασης από υπηρεσίες  VPU Light/FttC τύπου BRAS σε υπηρεσίες VPU τύπου DSLAM </t>
  </si>
  <si>
    <t>Υπηρεσίες εικονικών προϊόντων VLU/FttC</t>
  </si>
  <si>
    <t>Εφάπαξ τέλος αποσύνδεσης υπηρεσιών VLU/FttC</t>
  </si>
  <si>
    <t xml:space="preserve">Εφάπαξ τέλος μετάβασης από υπηρεσίες VLU/FttC (ΤΠ1) σε υπηρεσίες VLU/FttC (ΤΠ2) </t>
  </si>
  <si>
    <t>Εφάπαξ τέλος μετάβασης από Πλήρη τοπικό βρόχο σε υπηρεσίες VLU/FttC</t>
  </si>
  <si>
    <t>Εφάπαξ τέλος μετάβασης από υπηρεσίες WLR σε υπηρεσίες VLU/FttC</t>
  </si>
  <si>
    <t>Εφάπαξ τέλος μετάβασης από υπηρεσίες VPU τύπου BRAS σε υπηρεσίες VLU/FttC</t>
  </si>
  <si>
    <t xml:space="preserve">Εφάπαξ τέλος μετάβασης από υπηρεσίες  VPU Light/FttC τύπου BRAS σε υπηρεσίες VLU/FttC </t>
  </si>
  <si>
    <t>Εφάπαξ τέλος μετάβασης από υπηρεσίες VPU τύπου DSLAM σε υπηρεσίες VLU/FttC</t>
  </si>
  <si>
    <t>Υπηρεσίες εικονικών προϊόντων VLU/FttΗ</t>
  </si>
  <si>
    <t xml:space="preserve">Εφάπαξ τέλος μετάβασης από υπηρεσίες VLU/FttΗ (ΤΠ1) σε υπηρεσίες VLU/FttΗ (ΤΠ2) </t>
  </si>
  <si>
    <t>Εφάπαξ τέλος πρόσβασης υπηρεσιών ΟΚΣΥ</t>
  </si>
  <si>
    <t>Εφάπαξ τέλος ενεργοποίησης υπηρεσιών ΟΚΣΥ</t>
  </si>
  <si>
    <t>Εφάπαξ τέλος αλλαγής ταχύτητας υπηρεσιών ΟΚΣΥ</t>
  </si>
  <si>
    <t>Εφάπαξ τέλος κατάργησης υπηρεσιών ΟΚΣΥ</t>
  </si>
  <si>
    <t>Εφάπαξ τέλος άσκοπης μετάβασης συνεργείου για παράδοση Τοπικού Βρόχου</t>
  </si>
  <si>
    <t>Τέλος αλλαγής ορίου Τοπικού Βρόχου στο Γενικό Κατανεμητή του ΟΤΕ</t>
  </si>
  <si>
    <t>Υπηρεσία Mirroring από 100’’ μέχρι 600’’ Ζεύγη - MIRRORING</t>
  </si>
  <si>
    <t>ΟΚΣΥ</t>
  </si>
  <si>
    <t>Εφάπαξ Τέλος Άσκοπης Μετάβασης  Συνεργείου για άρση βλάβης ΟΚΣΥ</t>
  </si>
  <si>
    <t>Εφάπαξ Τέλος Άσκοπης Απασχόλησης Συνεργείου για άρση βλάβης ΟΚΣΥ</t>
  </si>
  <si>
    <t>Εφάπαξ Τέλος Άσκοπης Μετάβασης  Συνεργείου για παράδοση ΟΚΣΥ</t>
  </si>
  <si>
    <t>Εφάπαξ Τέλος Άσκοπης Απασχόλησης Συνεργείου για παράδοση ΟΚΣΥ</t>
  </si>
  <si>
    <t>Εφάπαξ Τέλος Ενεργοποίησης / Μεταφοράς Α.ΡΥ.Σ.  BRAS [Α/Κ]/ V-Α.ΡΥ.Σ.  BRAS [Α/Κ]</t>
  </si>
  <si>
    <t>Εφάπαξ Τέλος Ενεργοποίησης / Μεταφοράς Α.ΡΥ.Σ.  BRAS [ΚV]/ V-Α.ΡΥ.Σ.  BRAS [ΚV]</t>
  </si>
  <si>
    <t>Εφάπαξ Τέλος Αποσύνδεσης Α.ΡΥ.Σ.  BRAS [Α/Κ]/ V-Α.ΡΥ.Σ.  BRAS [Α/Κ]</t>
  </si>
  <si>
    <t>Εφάπαξ Τέλος Αποσύνδεσης Α.ΡΥ.Σ.  BRAS [ΚV]/ V-Α.ΡΥ.Σ.  BRAS [ΚV]</t>
  </si>
  <si>
    <t>Εφάπαξ Τέλος μετάβασης Α.ΡΥ.Σ BRAS [A/K]/V-Α.ΡΥ.Σ BRAS [A/K] σε Α.ΡΥ.Σ. BRAS [KV]/V-Α.ΡΥ.Σ BRAS [KV]</t>
  </si>
  <si>
    <t>Τέλος σύνδεσης ΧΕΓ &amp; ΑΡΥΣ BRAS [KV] / V-Α.ΡΥ.Σ.  BRAS [ΚV] σε υφιστάμενη τηλεφωνική σύνδεση</t>
  </si>
  <si>
    <t>Εφάπαξ τέλος αποσύνδεσης υπηρεσιών VPU τύπου  BRAS</t>
  </si>
  <si>
    <t xml:space="preserve">Εφάπαξ τέλος μετάβασης από υπηρεσίες VPU τύπου  BRAS (ΤΠ1) σε υπηρεσίες VPU τύπου BRAS (ΤΠ2) </t>
  </si>
  <si>
    <t>Εφάπαξ τέλος μετάβασης από Πλήρη τοπικό βρόχο σε υπηρεσίες VPU τύπου BRAS</t>
  </si>
  <si>
    <t>Υπηρεσίες VPU τύπου BRAS</t>
  </si>
  <si>
    <t>Εφάπαξ τέλος μετάβασης από υπηρεσίες WLR σε υπηρεσίες VPU τύπου BRAS</t>
  </si>
  <si>
    <t>Υπηρεσίες VPU light τύπου BRAS</t>
  </si>
  <si>
    <t>Εφάπαξ τέλος σύνδεσης υπηρεσιών VPU light τύπου BRAS υφιστάμενου συνδρομητή</t>
  </si>
  <si>
    <t>Εφάπαξ τέλος αποσύνδεσης υπηρεσιών VPU light τύπου BRAS</t>
  </si>
  <si>
    <t xml:space="preserve">Εφάπαξ τέλος μετάβασης από υπηρεσίες VPU light τύπου BRAS (ΤΠ1) σε υπηρεσίες VPU light τύπου BRAS (ΤΠ2) </t>
  </si>
  <si>
    <t>Εφάπαξ τέλος μετάβασης από υπηρεσίες WLR σε υπηρεσίες VPU light τύπου BRAS</t>
  </si>
  <si>
    <t xml:space="preserve">Εφάπαξ τέλος μετάβασης από υπηρεσίες VPU τύπου DSLAM  σε υπηρεσίες VPU light τύπου BRAS </t>
  </si>
  <si>
    <t>Yλικά-Mεταφορικά μέσα- Eργαλεία-Λοιπές λειτουργικές δαπάνες</t>
  </si>
  <si>
    <t>Λεπτά απασχόλησης</t>
  </si>
  <si>
    <t>Ευρώ ανά λεπτό απασχόλησης</t>
  </si>
  <si>
    <t>Ακύρωση αιτήματος</t>
  </si>
  <si>
    <t xml:space="preserve">Ποσοστό επί του εφάπαξ τέλους που πρέπει να χρεωθεί σε
περίπτωση ακύρωσης </t>
  </si>
  <si>
    <t>Εφάπαξ Τέλος αποσύνδεσης Πλήρους Τοπικού Βρόχου</t>
  </si>
  <si>
    <t>Εφάπαξ τέλος μετάβασης από υπηρεσίες Α.ΡΥ.Σ./V-Α.ΡΥ.Σ.  BRAS [AK] σε Πλήρη Τοπικό Βρόχο</t>
  </si>
  <si>
    <t>Εφάπαξ τέλος μετάβασης από υπηρεσίες Α.ΡΥ.Σ./V-Α.ΡΥ.Σ.  BRAS [KV] σε Πλήρη Τοπικό Βρόχο</t>
  </si>
  <si>
    <t>Υπηρεσίες τοπικού υποβρόχου</t>
  </si>
  <si>
    <t>Εφάπαξ τέλος μετάβασης από υπηρεσίες Α.ΡΥ.Σ./V-Α.ΡΥ.Σ.  BRAS [ΑΚ] σε Πλήρη Τοπικό Υποβρόχο</t>
  </si>
  <si>
    <t>Εφάπαξ τέλος μετάβασης από υπηρεσίες Α.ΡΥ.Σ./V-Α.ΡΥ.Σ.  BRAS [KV] σε Πλήρη Τοπικό Υποβρόχο</t>
  </si>
  <si>
    <t>Εφάπαξ τέλος σύνδεσης υπηρεσιών VPU τύπου DSLAM σε ανενεργό συνδρομητή</t>
  </si>
  <si>
    <t>Εφάπαξ τέλος σύνδεσης υπηρεσιών VPU τύπου DSLAM σε υφιστάμενο ΠΤοΒ (μετάβασης από Πλήρη τοπικό βρόχο σε υπηρεσίες VPU τύπου DSLAM)</t>
  </si>
  <si>
    <t>Εφάπαξ τέλος σύνδεσης υπηρεσιών VPU τύπου DSLAM σε ενεργό συνδρομητή ΟΤΕ</t>
  </si>
  <si>
    <t>Εφάπαξ τέλος αποσύνδεσης υπηρεσιών VPU τύπου DSLAM</t>
  </si>
  <si>
    <t xml:space="preserve">Εφάπαξ τέλος μετάβασης από υπηρεσίες Α.ΡΥ.Σ./V-Α.ΡΥ.Σ.  BRAS [ΑΚ] σε υπηρεσίες VPU τύπου DSLAM </t>
  </si>
  <si>
    <t xml:space="preserve">Εφάπαξ τέλος μετάβασης από υπηρεσίες Α.ΡΥ.Σ./V-Α.ΡΥ.Σ.  BRAS [KV] σε υπηρεσίες VPU τύπου DSLAM </t>
  </si>
  <si>
    <t>Εφάπαξ τέλος μετάβασης από υπηρεσίες Α.ΡΥ.Σ./V-Α.ΡΥ.Σ.  BRAS [AK] σε υπηρεσίες VLU/FttC</t>
  </si>
  <si>
    <t>Εφάπαξ τέλος μετάβασης από υπηρεσίες Α.ΡΥ.Σ./V-Α.ΡΥ.Σ.  BRAS [KV] σε υπηρεσίες VLU/FttC</t>
  </si>
  <si>
    <t>Εφάπαξ τέλος μετάβασης από Πλήρη τοπικό υποβρόχο σε υπηρεσίες VLU/FttC</t>
  </si>
  <si>
    <t>Τέλος μέτρησης ηλεκτρικής απόστασης</t>
  </si>
  <si>
    <t>Εφάπαξ τέλος άσκοπης μετάβασης συνεργείου για άρση βλάβης/μη απόδοχή παράδοσης Τοπικού Υποβρόχου υπαιτιότητας Παρόχου (εγκατάσταση πελατη παρόχου)</t>
  </si>
  <si>
    <t>Εφάπαξ τέλος άσκοπης μετάβασης συνεργείου για άρση βλάβης/μη απόδοχή παράδοσης Τοπικού Υποβρόχου υπαιτιότητας Παρόχου (εγκατάσταση παρόχου)</t>
  </si>
  <si>
    <t xml:space="preserve">Εφάπαξ τέλος άσκοπης μετάβασης συνεργείου σε συνδυαστική επίσκεψη για άρση βλάβης/μη αποδοχή παράδοσης Τοπικού Υποβρόχου υπαιτιότητας Παρόχου </t>
  </si>
  <si>
    <t>Εφάπαξ τέλος άσκοπης μετάβασης συνεργείου για άρση βλάβης/μη αποδοχή παράδοσης Τοπικού Βρόχου υπαιτιότητας Παρόχου</t>
  </si>
  <si>
    <t xml:space="preserve">Εφάπαξ τέλος άσκοπης μετάβασης συνεργείου σε συνδυαστική επίσκεψη για άρση βλάβης/μη αποδοχή παράδοσης Τοπικού Βρόχου υπαιτιότητας Παρόχου </t>
  </si>
  <si>
    <t>Εφάπαξ τέλος άσκοπης απασχόλησης συνεργείου με μετάβαση σε χώρο ΦΣ για άρση βλάβης/μη αποδοχή παράδοσης Τοπικού Βρόχου υπαιτιότητας Παρόχου</t>
  </si>
  <si>
    <t>Εφάπαξ τέλος άσκοπης απασχόλησης συνεργείου εντός του Γενικού Κατανεμητή για άρση βλάβης/μη αποδοχή παράδοσης Τοπικού Βρόχου υπαιτιότητας Παρόχου</t>
  </si>
  <si>
    <t>Εφάπαξ τέλος μετάβασης από υπηρεσίες VPU τύπου DSLAM (ΤΠ1) σε Πλήρη Τοπικό Βρόχο (ΤΠ2)</t>
  </si>
  <si>
    <t>Εφάπαξ τέλος μετάβασης από υπηρεσίες VPU τύπου BRAS (ΤΠ1) σε Πλήρη Τοπικό Βρόχο (ΤΠ2)</t>
  </si>
  <si>
    <t xml:space="preserve">Εφάπαξ τέλος μετάβασης από Πλήρη τοπικό βρόχο (ΤΠ1) σε υπηρεσίες VPU τύπου DSLAM (ΤΠ2) </t>
  </si>
  <si>
    <t>Εφάπαξ τέλος μετάβασης από υπηρεσίες VPU τύπου BRAS (ΤΠ1) σε υπηρεσίες VPU τύπου DSLAM (ΤΠ2)</t>
  </si>
  <si>
    <t xml:space="preserve">Εφάπαξ τέλος μετάβασης από υπηρεσίες  VLU/FttC σε υπηρεσίες VPU τύπου DSLAM </t>
  </si>
  <si>
    <t>Εφάπαξ τέλος αλλαγής ταχύτητας σε υπηρεσίες VPU τύπου DSLAM</t>
  </si>
  <si>
    <t>Εφάπαξ τέλος άσκοπης μετάβασης συνεργείου για παράδοση VPU τύπου DSLAM</t>
  </si>
  <si>
    <t>Εφάπαξ τέλος άσκοπης μετάβασης συνεργείου για άρση βλάβης/μη αποδοχή παράδοσης VPU τύπου DSLAM υπαιτιότητας Παρόχου</t>
  </si>
  <si>
    <t xml:space="preserve">Εφάπαξ τέλος άσκοπης μετάβασης συνεργείου σε συνδυαστική επίσκεψη για άρση βλάβης/μη αποδοχή παράδοσης VPU τύπου DSLAM υπαιτιότητας Παρόχου </t>
  </si>
  <si>
    <t>Εφάπαξ τέλος άσκοπης απασχόλησης συνεργείου με μετάβαση σε χώρο ΦΣ για άρση βλάβης/μη αποδοχή παράδοσης VPU τύπου DSLAM υπαιτιότητας Παρόχου</t>
  </si>
  <si>
    <t>Εφάπαξ τέλος άσκοπης απασχόλησης συνεργείου εντός του Γενικού Κατανεμητή για άρση βλάβης/μη αποδοχή παράδοσης VPU τύπου DSLAM υπαιτιότητας Παρόχου</t>
  </si>
  <si>
    <t>Εφάπαξ τέλος αλλαγής ταχύτητας σε υπηρεσίες VLU/FttC</t>
  </si>
  <si>
    <t>Εφάπαξ τέλος άσκοπης μετάβασης συνεργείου για άρση βλάβης/μη αποδοχή παράδοσης VLU/FttC υπαιτιότητας Παρόχου</t>
  </si>
  <si>
    <t xml:space="preserve">Εφάπαξ τέλος άσκοπης μετάβασης συνεργείου σε συνδυαστική επίσκεψη για άρση βλάβης/μη αποδοχή παράδοσης VLU/FttC υπαιτιότητας Παρόχου </t>
  </si>
  <si>
    <t>Εφάπαξ τέλος άσκοπης απασχόλησης συνεργείου για άρση βλάβης/μη αποδοχή παράδοσης VLU/FttC υπαιτιότητας Παρόχου</t>
  </si>
  <si>
    <t xml:space="preserve">Εφάπαξ τέλος άσκοπης μετάβασης συνεργείου για παράδοση VLU/FttC υπαιτιότητας παρόχου </t>
  </si>
  <si>
    <t>Εφάπαξ τέλος αλλαγής προφίλ για υπηρεσία VLU/FttC</t>
  </si>
  <si>
    <t>Εφάπαξ τέλος αλλαγής προφίλ για υπηρεσία VLU/FttH</t>
  </si>
  <si>
    <t xml:space="preserve">Εφάπαξ τέλος άσκοπης μετάβασης συνεργείου για παράδοση VLU/FttH υπαιτιότητας παρόχου </t>
  </si>
  <si>
    <t>Εφάπαξ τέλος άσκοπης μετάβασης συνεργείου για άρση βλάβης/μη αποδοχή παράδοσης VLU/FttH υπαιτιότητας Παρόχου</t>
  </si>
  <si>
    <t xml:space="preserve">Εφάπαξ τέλος άσκοπης μετάβασης συνεργείου σε συνδυαστική επίσκεψη για άρση βλάβης/μη αποδοχή παράδοσης VLU/FttH υπαιτιότητας Παρόχου </t>
  </si>
  <si>
    <t>Εφάπαξ τέλος άσκοπης απασχόλησης συνεργείου για άρση βλάβης/μη αποδοχή παράδοσης VLU/FttH υπαιτιότητας Παρόχου</t>
  </si>
  <si>
    <t>Εφάπαξ Τέλος μετάβασης Α.ΡΥ.Σ BRAS/ V-Α.ΡΥ.Σ.  BRAS (ΤΠ1) σε Α.ΡΥ.Σ BRAS / V-Α.ΡΥ.Σ.  BRAS (ΤΠ2)</t>
  </si>
  <si>
    <t xml:space="preserve">Τέλος αλλαγής ταχύτητας A.RY.S BRAS/ V-Α.ΡΥ.Σ.  BRAS </t>
  </si>
  <si>
    <t>Τέλος σύνδεσης ΧΕΓ &amp; ΑΡΥΣ BRAS [AK] / V-Α.ΡΥ.Σ.  BRAS [ΑΚ} σε υφιστάμενη τηλεφωνική σύνδεση</t>
  </si>
  <si>
    <t xml:space="preserve">Τέλος αλλαγής ταχύτητας Α.ΡΥ.Σ.  BRAS / V-Α.ΡΥ.Σ.  BRAS </t>
  </si>
  <si>
    <t>Τέλος άσκοπης μετάβασης συνεργείου για άρση βλάβης A.ΡΥ.Σ BRAS [ΑΚ]/ V-Α.ΡΥ.Σ.  BRAS [ΑΚ]</t>
  </si>
  <si>
    <t>Τέλος άσκοπης μετάβασης συνεργείου για άρση βλάβης A.ΡΥ.Σ BRAS [ΚV]/ V-Α.ΡΥ.Σ.  BRAS [ΚV]</t>
  </si>
  <si>
    <t>Τέλος άσκοπης απασχόλησης συνεργείου για άρση βλάβης A.ΡΥ.Σ BRAS [ΑΚ]/ V-Α.ΡΥ.Σ.  BRAS [ΑΚ]</t>
  </si>
  <si>
    <t>Τέλος άσκοπης απασχόλησης συνεργείου για άρση βλάβης A.ΡΥ.Σ BRAS [ΚV]/ V-Α.ΡΥ.Σ.  BRAS [ΚV]</t>
  </si>
  <si>
    <t>Εφάπαξ τέλος σύνδεσης υπηρεσιών VPU τύπου BRAS σε ανενεργό συνδρομητή</t>
  </si>
  <si>
    <t xml:space="preserve">Εφάπαξ τέλος μετάβασης από Πλήρη τοπικό βρόχο (ΤΠ1) σε υπηρεσίες VPU τύπου BRAS (ΤΠ2) </t>
  </si>
  <si>
    <t>Εφάπαξ τέλος μετάβασης από υπηρεσίες Α.ΡΥ.Σ./V-Α.ΡΥ.Σ.  BRAS [KV] σε υπηρεσίες VPU τύπου BRAS</t>
  </si>
  <si>
    <t>Εφάπαξ τέλος μετάβασης από υπηρεσίες Α.ΡΥ.Σ./V-Α.ΡΥ.Σ.  BRAS [AK] σε υπηρεσίες VPU τύπου BRAS</t>
  </si>
  <si>
    <t>Εφάπαξ τέλος μετάβασης από υπηρεσίες VPU τύπου DSLAM σε υπηρεσίες VPU τύπου BRAS</t>
  </si>
  <si>
    <t>Εφάπαξ τέλος μετάβασης από υπηρεσίες VPU τύπου DSLAM (ΤΠ1) σε υπηρεσίες VPU τύπου BRAS (ΤΠ2)</t>
  </si>
  <si>
    <t xml:space="preserve">Εφάπαξ τέλος μετάβασης από υπηρεσίες  VPU Light/FttC τύπου BRAS σε υπηρεσίες VPU τύπου BRAS </t>
  </si>
  <si>
    <t>Εφάπαξ τέλος μετάβασης από υπηρεσίες  VLU/FttC σε υπηρεσίες VPU τύπου BRAS</t>
  </si>
  <si>
    <t>Εφάπαξ τέλος αλλαγής ταχύτητας σε υπηρεσίες VPU τύπου BRAS</t>
  </si>
  <si>
    <t>Εφάπαξ τέλος άσκοπης μετάβασης συνεργείου για παράδοση VPU τύπου BRAS</t>
  </si>
  <si>
    <t>Εφάπαξ τέλος άσκοπης μετάβασης συνεργείου για άρση βλάβης/μη αποδοχή παράδοσης VPU τύπου BRAS υπαιτιότητας Παρόχου</t>
  </si>
  <si>
    <t xml:space="preserve">Εφάπαξ τέλος άσκοπης μετάβασης συνεργείου σε συνδυαστική επίσκεψη για άρση βλάβης/μη αποδοχή παράδοσης VPU τύπου BRAS υπαιτιότητας Παρόχου </t>
  </si>
  <si>
    <t>Εφάπαξ τέλος άσκοπης απασχόλησης συνεργείου με μετάβαση σε χώρο ΦΣ για άρση βλάβης/μη αποδοχή παράδοσης VPU τύπου BRAS υπαιτιότητας Παρόχου</t>
  </si>
  <si>
    <t>Εφάπαξ τέλος άσκοπης απασχόλησης συνεργείου εντός του Γενικού Κατανεμητή για άρση βλάβης/μη αποδοχή παράδοσης VPU τύπου BRAS υπαιτιότητας Παρόχου</t>
  </si>
  <si>
    <t>Εφάπαξ τέλος σύνδεσης υπηρεσιών VPU light τύπου BRAS ανενεργού συνδρομητή</t>
  </si>
  <si>
    <t>Εφάπαξ τέλος μετάβασης από Πλήρη τοπικό βρόχο σε υπηρεσίες VPU light τύπου BRAS</t>
  </si>
  <si>
    <t xml:space="preserve">Εφάπαξ τέλος μετάβασης από Πλήρη τοπικό βρόχο (ΤΠ1) σε υπηρεσίες VPU light τύπου BRAS (ΤΠ2) </t>
  </si>
  <si>
    <t>Εφάπαξ τέλος μετάβασης από Πλήρη τοπικό υποβρόχο σε υπηρεσίες VPU light τύπου BRAS</t>
  </si>
  <si>
    <t>Εφάπαξ τέλος μετάβασης από υπηρεσίες Α.ΡΥ.Σ./V-Α.ΡΥ.Σ.  BRAS [AK] σε υπηρεσίες VPU light τύπου BRAS</t>
  </si>
  <si>
    <t>Εφάπαξ τέλος μετάβασης από υπηρεσίες Α.ΡΥ.Σ./V-Α.ΡΥ.Σ.  BRAS [KV] σε υπηρεσίες VPU light τύπου BRAS</t>
  </si>
  <si>
    <t xml:space="preserve">Εφάπαξ τέλος μετάβασης από υπηρεσίες VLU/FttC τύπου DSLAM  σε υπηρεσίες VPU light τύπου BRAS </t>
  </si>
  <si>
    <t xml:space="preserve">Εφάπαξ τέλος μετάβασης από υπηρεσίες VPU τύπου BRAS  σε υπηρεσίες VPU light τύπου BRAS </t>
  </si>
  <si>
    <t>Εφάπαξ τέλος αλλαγής ταχύτητας σε υπηρεσίες VPU light τύπου BRAS</t>
  </si>
  <si>
    <t xml:space="preserve">Εφάπαξ τέλος άσκοπης μετάβασης συνεργείου για παράδοση VPU light τύπου BRAS υπαιτιότητας παρόχου </t>
  </si>
  <si>
    <t>Εφάπαξ τέλος άσκοπης μετάβασης συνεργείου για άρση βλάβης/μη αποδοχή παράδοσης VPU light τύπου BRAS υπαιτιότητας Παρόχου</t>
  </si>
  <si>
    <t xml:space="preserve">Εφάπαξ τέλος άσκοπης μετάβασης συνεργείου σε συνδυαστική επίσκεψη για άρση βλάβης/μη αποδοχή παράδοσης VPU light τύπου BRAS υπαιτιότητας Παρόχου </t>
  </si>
  <si>
    <t>Εφάπαξ τέλος άσκοπης απασχόλησης συνεργείου για άρση βλάβης/μη αποδοχή παράδοσης VPU light τύπου BRAS υπαιτιότητας Παρόχου</t>
  </si>
  <si>
    <t>Εφάπαξ τέλος άσκοπης απασχόλησης συνεργείου εντός του Γενικού Κατανεμητή για άρση βλάβης/μη αποδοχή παράδοσης VPU light τύπου BRAS υπαιτιότητας Παρόχου</t>
  </si>
  <si>
    <t>Υπηρεσίες Α.ΡΥ.Σ/V-Α.ΡΥ.Σ</t>
  </si>
  <si>
    <t>Εφάπαξ τέλος άσκοπης μετάβασης συνεργείου για παράδοση Τοπικού Υποβρόχου</t>
  </si>
  <si>
    <t>Εφάπαξ τέλος άσκοπης απασχόλησης συνεργείου για άρση βλάβης Τοπικού Υποβρόχου υπαιτιότητας Παρόχου</t>
  </si>
  <si>
    <t xml:space="preserve">Τέλος αλλαγής ορίου Τοπικού Υποβρόχου </t>
  </si>
  <si>
    <t>Εφάπαξ τέλος αλλαγής προφίλ για υπηρεσία VPU τύπου DSLAM</t>
  </si>
  <si>
    <t>Εφάπαξ τέλος σύνδεσης υπηρεσιών VPU τύπου BRAS υφιστάμενου συνδρομητή</t>
  </si>
  <si>
    <t>Κατηγορίες</t>
  </si>
  <si>
    <t>%</t>
  </si>
  <si>
    <t xml:space="preserve">Ποσοστό επί του εφάπαξ τέλους που πρέπει να χρεωθεί σε περίπτωση ακύρωσης </t>
  </si>
  <si>
    <t>Χρόνος της συγκεκριμένης εργασίας σε λεπτά</t>
  </si>
  <si>
    <t>Κόστος της συγκεκριμένης εργασίας εργασίας σε ευρώ ανά λεπτό απασχόλησης</t>
  </si>
  <si>
    <t>Overhead Common Cost_1</t>
  </si>
  <si>
    <t>Overhead Common Cost_2</t>
  </si>
  <si>
    <t>Αριθμός Συνδέσεων για αρχική εγκατάσταση FTTH &amp; FTTB</t>
  </si>
  <si>
    <t xml:space="preserve">Προτεινόμενη Τιμή </t>
  </si>
  <si>
    <t>Τέλος Αλλαγής Σημείου Τερματισμού</t>
  </si>
  <si>
    <t>Εφάπαξ Τέλος Ακύρωσης αίτησης ενεργοποίησης FTTH κατόπιν επιθεώρησης κτιρίου</t>
  </si>
  <si>
    <t>Εφάπαξ Τέλος άσκοπης μετάβασης συνεργείου για επιθεώρηση κτιρίου</t>
  </si>
  <si>
    <t>Εφάπαξ Τέλος άσκοπης μετάβασης συνεργείου για Κατασκευή Οπτικής Υποδομής</t>
  </si>
  <si>
    <t>Εφάπαξ Τέλος Μετάβασης μεταξύ υπηρεσιών Α.ΡΥ.Σ. BRAS [Α/Κ] / V-Α.ΡΥ.Σ. BRAS [Α/Κ]</t>
  </si>
  <si>
    <t>Εφάπαξ Τέλος παροχής VPU Light (ΤΠ1) ΣΕ ΥΦΙΣΤΑΜΕΝΟ ΠΤοΒ (ΤΠ1)</t>
  </si>
  <si>
    <t>Εφάπαξ Τέλος μετάβασης Α.ΡΥ.Σ BRAS [KV]/V-Α.ΡΥ.Σ BRAS [KV]/σε Α.ΡΥ.Σ. BRAS [A/K]/V-Α.ΡΥ.Σ BRAS [A/K]</t>
  </si>
  <si>
    <t xml:space="preserve">Εφάπαξ τέλος μετάβασης από υπηρεσίες VLU/FttH σε υπηρεσίες VLU/FttH BRAS </t>
  </si>
  <si>
    <t>Εφάπαξ τέλος αλλαγής ταχύτητας σε υπηρεσίες VLU/FttH BRAS</t>
  </si>
  <si>
    <t>Εφάπαξ τέλος αλλαγής προφίλ για υπηρεσία VLU/FttH BRAS</t>
  </si>
  <si>
    <t>Τέλος αλλαγής ζευγών ΤοΥΒ σε περίπτωση χαμηλού συγχρονισμού</t>
  </si>
  <si>
    <t>Εφάπαξ τέλος σύνδεσης υπηρεσιών VLU/FttC σε υφιστάμενο συνδρομητή</t>
  </si>
  <si>
    <t>Εφάπαξ τέλος σύνδεσης υπηρεσιών VLU/FttC σε μη υφιστάμενο συνδρομητή</t>
  </si>
  <si>
    <t>Σωληνώσεις &amp; Σκοτεινή Ίνα</t>
  </si>
  <si>
    <t>Εφάπαξ Τέλος Σύνδεσης Ζεύγους Σκοτεινής Ίνας μεταξύ Α/Κ και Υπαίθριου Κατανεμητή (ΦΥΤΠ)</t>
  </si>
  <si>
    <t>Εφάπαξ Τέλος Διασύνδεσης Οπτικών Κατανεμητών</t>
  </si>
  <si>
    <t>Εφάπαξ Τέλος Διασύνδεσης Οπτικού Κατανεμητή Α/Κ με ΦΥΠ (ανά ζεύγος ίνας)</t>
  </si>
  <si>
    <t>Εφάπαξ τέλος αλλαγής ταχύτητας σε υπηρεσίες VLU/FttH και αλλαγή σειριακού αριθμού ΟΝΤ</t>
  </si>
  <si>
    <t>Εφάπαξ τέλος σύνδεσης υπηρεσιών VLU/FttΗ (καλύπτει και FTTH/BRAS)</t>
  </si>
  <si>
    <t>Εφάπαξ τέλος αποσύνδεσης υπηρεσιών VLU/FttΗ (καλύπτει και FTTH/BRAS)</t>
  </si>
  <si>
    <r>
      <t xml:space="preserve">Εφάπαξ Τέλος μετάβασης V-Α.ΡΥ.Σ. BRAS [Α/Κ] </t>
    </r>
    <r>
      <rPr>
        <sz val="12"/>
        <color theme="1"/>
        <rFont val="Calibri"/>
        <family val="2"/>
        <charset val="161"/>
        <scheme val="minor"/>
      </rPr>
      <t xml:space="preserve">ΤΠ1 σε V-Α.ΡΥ.Σ. BRAS [Α/Κ] </t>
    </r>
    <r>
      <rPr>
        <sz val="12"/>
        <color theme="1"/>
        <rFont val="Calibri"/>
        <family val="2"/>
        <charset val="161"/>
        <scheme val="minor"/>
      </rPr>
      <t>Π2</t>
    </r>
  </si>
  <si>
    <r>
      <t xml:space="preserve">Τέλος Μετάβασης της υπηρεσίας V-Α.ΡΥ.Σ. BRAS [Α/Κ] </t>
    </r>
    <r>
      <rPr>
        <sz val="12"/>
        <color theme="1"/>
        <rFont val="Calibri"/>
        <family val="2"/>
        <charset val="161"/>
        <scheme val="minor"/>
      </rPr>
      <t xml:space="preserve"> σε Πλήρη Τοπικό Υποβρόχο</t>
    </r>
  </si>
  <si>
    <t>Πληθωρισμός</t>
  </si>
  <si>
    <t>Εφάπαξ Τέλος Ακύρωσης Ενεργοποίησης χωρίς να έχουν προγραμματιστεί εργασίες στο κτίριο (επιθεώρηση κτιρίου ή κατασκευή BEP/Floor Box)</t>
  </si>
  <si>
    <t>Εφάπαξ Τέλος Ακύρωσης Ενεργοποίησης κατά την επιθεώρηση κτιρίου</t>
  </si>
  <si>
    <t>Εφάπαξ Τέλος Ακύρωσης Ενεργοποίησης FTTH σε μη υφιστάμενο BEP/Floor Box (μετά τον προγραμματισμό κατασκευής του BEP/Floor Box)</t>
  </si>
  <si>
    <t>Εφάπαξ κόστος μετάβασης WLR σε Πλήρη Τοπικό Βρόχο</t>
  </si>
  <si>
    <t>Εφάπαξ τέλος άσκοπης απασχόλησης συνεργείου για άρση βλάβης Τοπικού Υποβρόχου υπαιτιότητας ΠΧΤΥ</t>
  </si>
  <si>
    <t>Note: added 03/02/2021</t>
  </si>
  <si>
    <t>Εφάπαξ Τέλος Άσκοπης Μετάβασης συνεργείου σε συνδυαστική επίσκεψη για άρση βλάβης/μη αποδοχή Τοπικού Υποβρόχου υπαιτιότητας Παρόχου σε συνδυασμό με αλλαγή ορίου</t>
  </si>
  <si>
    <t>Note: added 18/09/2020</t>
  </si>
  <si>
    <t>Μελέτες &amp; Εργασίες Μηχανικού</t>
  </si>
  <si>
    <t xml:space="preserve">Τέλος Σύνδεσης Καλωδίου 96 Οπτικών Ινών σε χώρο συνεγκατάστασης σε Α/Κ ΟΤΕ </t>
  </si>
  <si>
    <t>KOI 96 OI</t>
  </si>
  <si>
    <r>
      <t xml:space="preserve">Τέλος αποτύπωσης δικτύου συνεχών διαδρομών σωληνώσεων ανά Α/Κ </t>
    </r>
    <r>
      <rPr>
        <sz val="7"/>
        <color rgb="FF002060"/>
        <rFont val="Arial"/>
        <family val="2"/>
        <charset val="161"/>
      </rPr>
      <t>(στα πλαίσια Vectoring)</t>
    </r>
  </si>
  <si>
    <t>Τέλος Εκπόνησης Τεχνικής Προμελέτης για Παροχή Πρόσβασης σε Σωληνώσεις/Αγωγούς ΟΤΕ</t>
  </si>
  <si>
    <t>Συντελεστής Προσαύξησης Υπερωριακής Απασχόλησης</t>
  </si>
  <si>
    <t>Τέλος Επίβλεψης για Παροχή Πρόσβασης &amp; Επιδιόρθωση Βλάβης σε Αγωγούς &amp; Σωληνώσεις ΟΤΕ ανά επιπλέον ώρα επίβλεψης (εκτός ωραρίου εργασίμων ημερών)</t>
  </si>
  <si>
    <t>Τέλος Επίβλεψης για Παροχή Πρόσβασης &amp; Επιδιόρθωση Βλάβης σε Αγωγούς &amp; Σωληνώσεις ΟΤΕ ανά ημέρα (εντός τακτικού ωραρίου εργασίμων ημερών)</t>
  </si>
  <si>
    <t>Τέλος Εκπόνησης Τεχνικής Προμελέτης για Παροχή Ζεύγους/Ζευγών Σκοτεινής Ίνας</t>
  </si>
  <si>
    <t>ΠΡΟΣΒΑΣΗ ΣΕ ΣΩΛΗΝΩΣΕΙΣ / ΠΑΡΟΧΗ ΣΚΟΤΕΙΝΗΣ ΙΝΑΣ</t>
  </si>
  <si>
    <t>Συντελεστής Προσαύξησης Εξαιρέσιμης Απασχόλησης</t>
  </si>
  <si>
    <t>Τέλος Συνοδείας/Επιστασίας Πρόσβασης σε Σύμμικτη Συνεγκατάσταση  (ανά ώρα) - Κυριακές &amp; Αργίες</t>
  </si>
  <si>
    <t>Συντελεστής Προσαύξησης Νυχτερινής Απασχόλησης</t>
  </si>
  <si>
    <t>Τέλος Συνοδείας/Επιστασίας Πρόσβασης σε Σύμμικτη Συνεγκατάσταση  (ανά ώρα) - Νυχτερινού ωραρίου εργασίμων ημερών</t>
  </si>
  <si>
    <t>Τέλος Συνοδείας/Επιστασίας Πρόσβασης σε Σύμμικτη Συνεγκατάσταση  (ανά ώρα) - εκτός τακτικού ωραρίου εργασίμων ημερών</t>
  </si>
  <si>
    <t>Τέλος Συνοδείας/Επιστασίας Πρόσβασης σε Σύμμικτη Συνεγκατάσταση  (ανά επίσκεψη) - εντός τακτικού ωραρίου εργασίμων ημερών</t>
  </si>
  <si>
    <t>Τέλος Αναβάθμισης &amp; Διορθωτικής Συντήρησης Εικονικής Συνεγκατάστασης - ανά επίσκεψη</t>
  </si>
  <si>
    <t>Εφάπαξ Τέλος Εκπόνησης Τεχνικής Προμελέτης Εικονικής Συνεγκατάστασης</t>
  </si>
  <si>
    <t>Εφάπαξ Τέλος Εκπόνησης Τεχνικής Προμελέτης Σύμμικτης Συνεγκατάστασης</t>
  </si>
  <si>
    <t>Αναλογία  Κόστους 100"</t>
  </si>
  <si>
    <t>Τέλος Σύνδεσης Εσωτερικού Συνδετικού Καλωδίου (ΕΣΚ) και Οριολωρίδας 100 ζευγών</t>
  </si>
  <si>
    <t>ΣΥΜΜΙΚΤΗ (ΣΣ) - ΕΙΚΟΝΙΚΗ ΣΥΝΕΓΚΑΤΑΣΤΑΣΗ (ΕΣ)</t>
  </si>
  <si>
    <t>Τέλος Προϋπολογιστικής Μελέτης Ειδικών Εργασιών (Σύμπτυξης ή Διαίρεσης ΤΚΜ)</t>
  </si>
  <si>
    <t>Τέλος Σύμπτυξης ΤΚΜ</t>
  </si>
  <si>
    <t>Τέλος αντικατάστασης ΤΚΜ</t>
  </si>
  <si>
    <t>Τέλος Άσκοπης Μετάβασης Συνεργείου για παράδοση Υπηρεσιών</t>
  </si>
  <si>
    <t>Τέλος εγκατάστασης ρεγκλέτας ανά ΤΚΜ</t>
  </si>
  <si>
    <t>Τέλος Επίβλεψης για την όδευση &amp; τον τερματισμό του ΕΞΣΚ ΤοΥΒ στον ΤΚΜ ανά ΤΚΜ/ημέρα</t>
  </si>
  <si>
    <t>Εφάπαξ Τέλος για τη Μελέτη Όδευσης / Αυτοψία ανά ΤΚΜ</t>
  </si>
  <si>
    <t>Τέλος διερεύνησης τεχνικής λύσης ανά ΤΚΜ</t>
  </si>
  <si>
    <t xml:space="preserve">Αιτήματα ΑΣ-ΤοΥΒ στα πλαίσια Vectoring/Μεμονωμένα Αιτήματα Χωρίς Κατασκευή Φρεατίου Εφάπαξ </t>
  </si>
  <si>
    <t>Εφάπαξ Τέλος Ανακατασκευής 100 Ζευγών ΕΣΚΤ σε σύνδεσμο εντός ΦΥΠ (μούφα)</t>
  </si>
  <si>
    <t>Εφάπαξ Τέλος Ανακατασκευής 50 Ζευγών ΕΣΚΤ σε σύνδεσμο εντός ΦΥΠ (μούφα)</t>
  </si>
  <si>
    <t>Τέλος Επίσκεψης Συνεργείου σε σύνδεσμο (μούφα) για Διαπίστωση Βλάβης Υπαιτιότητας Παρόχου</t>
  </si>
  <si>
    <t>Τέλος Άσκοπης Μετάβασης Συνεργείου για παράδοση Υπηρεσιών ΕΣΚΤ</t>
  </si>
  <si>
    <t>Εφάπαξ Τέλος Ενεργοποίησης Ζευγών (ΕΣΚΤ) Τοπικού Υποβρόχου</t>
  </si>
  <si>
    <t>Συντελεστής εμπορικής χρήσης</t>
  </si>
  <si>
    <t>Tέλος Σύνδεσης Καλωδίου Τερματισμού (ΣΚΤ) Τοπικού ΥποΒρόχου 10 - 50 ζευγών</t>
  </si>
  <si>
    <t>Εφάπαξ Tέλος Μελέτης - Αυτοψίας Κατασκευής ΕΣΚΤ-Φρεατίου Παρόχων για ΑΣ-ΤοΥΒ</t>
  </si>
  <si>
    <t>Εφάπαξ Τέλος Μελέτης Εφικτότητας για ΑΣ-ΤοΥΒ</t>
  </si>
  <si>
    <t xml:space="preserve">Μεμονωμένα Αιτήματα ΑΣ-ΤοΥΒ </t>
  </si>
  <si>
    <t xml:space="preserve">Απομακρυσμένη Συνεγκατάσταση για παροχή υποβρόχου </t>
  </si>
  <si>
    <t>Μελέτη Αυτοψίας Κατασκευής ΕΣΚΤ-ΦΡΕΑΤΙΟΥ Παρόχων για Α/Κ Μέχρι 5000</t>
  </si>
  <si>
    <t>Εφάπαξ Τέλος Ανακατασκευής 800 Ζευγών ΕΣΚΤ σε σύνδεσμο εντός ΦΥΠ (μούφα)</t>
  </si>
  <si>
    <t>Εφάπαξ Τέλος Ανακατασκευής 600 Ζευγών ΕΣΚΤ σε σύνδεσμο εντός ΦΥΠ (μούφα)</t>
  </si>
  <si>
    <t>Εφάπαξ Τέλος Ανακατασκευής 400 Ζευγών ΕΣΚΤ σε σύνδεσμο εντός ΦΥΠ (μούφα)</t>
  </si>
  <si>
    <t>Εφάπαξ Τέλος Ανακατασκευής 200 Ζευγών ΕΣΚΤ σε σύνδεσμο εντός ΦΥΠ (μούφα)</t>
  </si>
  <si>
    <t>Εφάπαξ Τέλος Όδευσης &amp; Ζεύξης Φ.Υ.Τ.Π. με Γ.Κ.Ο. (Α/Κ μέχρι 5000 Συνδρομητές) 800 Ζευγών</t>
  </si>
  <si>
    <t>Εφάπαξ Τέλος Όδευσης &amp; Ζεύξης Φ.Υ.Τ.Π. με Γ.Κ.Ο. (Α/Κ μέχρι 5000 Συνδρομητές) 600 Ζευγών</t>
  </si>
  <si>
    <t>Εφάπαξ Τέλος Όδευσης &amp; Ζεύξης Φ.Υ.Τ.Π. με Γ.Κ.Ο. (Α/Κ μέχρι 5000 Συνδρομητές) 400 Ζευγών</t>
  </si>
  <si>
    <t>Εφάπαξ Τέλος Όδευσης &amp; Ζεύξης Φ.Υ.Τ.Π. με Γ.Κ.Ο. (Α/Κ μέχρι 5000 Συνδρομητές) 200 Ζευγών</t>
  </si>
  <si>
    <t>Εφάπαξ Τέλος Κατασκευής &amp; Ζεύξης Φ.Υ.Τ.Π. με Γ.Κ.Ο. (Α/Κ μέχρι 5000 Συνδρομητές) 800 Ζευγών</t>
  </si>
  <si>
    <t>Εφάπαξ Τέλος Κατασκευής &amp; Ζεύξης Φ.Υ.Τ.Π. με Γ.Κ.Ο. (Α/Κ μέχρι 5000 Συνδρομητές) 600 Ζευγών</t>
  </si>
  <si>
    <t>Εφάπαξ Τέλος Κατασκευής &amp; Ζεύξης Φ.Υ.Τ.Π. με Γ.Κ.Ο. (Α/Κ μέχρι 5000 Συνδρομητές) 400 Ζευγών</t>
  </si>
  <si>
    <t>Εφάπαξ Τέλος Κατασκευής &amp; Ζεύξης Φ.Υ.Τ.Π. με Γ.Κ.Ο. (Α/Κ μέχρι 5000 Συνδρομητές) 200 Ζευγών</t>
  </si>
  <si>
    <t xml:space="preserve">Απομακρυσμένη Συνεγκατάσταση σε Α/Κ με λιγότερους από 5000 συνδρομητές </t>
  </si>
  <si>
    <t>Εφάπαξ Τέλος Ανακατασκευής 1200 Ζευγών ΕΣΚΤ σε σύνδεσμο εντός ΦΥΠ (μούφα)</t>
  </si>
  <si>
    <t>Εφάπαξ Τέλος Ανακατασκευής 1000 Ζευγών ΕΣΚΤ σε σύνδεσμο εντός ΦΥΠ (μούφα)</t>
  </si>
  <si>
    <t>Εφάπαξ Τέλος Σύνδεσης 1200 Ζευγών ΕΣΚΤ σε σύνδεσμο εντός ΦΥΠ (μούφα)</t>
  </si>
  <si>
    <t>Εφάπαξ Τέλος Σύνδεσης 1000 Ζευγών ΕΣΚΤ σε σύνδεσμο εντός ΦΥΠ (μούφα)</t>
  </si>
  <si>
    <t>Εφάπαξ Τέλος Σύνδεσης 800 Ζευγών ΕΣΚΤ σε σύνδεσμο εντός ΦΥΠ (μούφα)</t>
  </si>
  <si>
    <t>Εφάπαξ Τέλος Σύνδεσης 600 Ζευγών ΕΣΚΤ σε σύνδεσμο εντός ΦΥΠ (μούφα)</t>
  </si>
  <si>
    <t>Εφάπαξ Τέλος Σύνδεσης 400 Ζευγών ΕΣΚΤ σε σύνδεσμο εντός ΦΥΠ (μούφα)</t>
  </si>
  <si>
    <t>Εφάπαξ Τέλος Σύνδεσης 200 Ζευγών ΕΣΚΤ σε σύνδεσμο εντός ΦΥΠ (μούφα)</t>
  </si>
  <si>
    <t>Εφάπαξ τέλος εγκατάστασης ΕΣΚΤ 200 Ζευγών σε ΦΥΠ</t>
  </si>
  <si>
    <t xml:space="preserve">Απομακρυσμένη Συνεγκατάσταση σε Α/Κ με περισσότερους από 5000 συνδρομητές </t>
  </si>
  <si>
    <t>Μ.Ο. Ικριωμάτων</t>
  </si>
  <si>
    <t>Εφάπαξ Τέλος Σύνδεσης ΕΗΖ ανά ικρίωμα</t>
  </si>
  <si>
    <t>Σύνδεση KOI σε χώρο Συνεγκατάστασης</t>
  </si>
  <si>
    <t>Εφάπαξ τέλος άσκοπης Μετάβασης συνεργείου σε Σύνδεσμο για διαπίστωση βλάβης ΚΟΙ υπαιτιότητας Παρόχου</t>
  </si>
  <si>
    <t>Τέλος Άσκοπης Μετάβασης Συνεργείου για παράδοση Υπηρεσιών ΚΟΙ</t>
  </si>
  <si>
    <t>Τέλος ζεύξης ζεύγους ΚΟΙ Συνεγκατάστασης (Φυσική − Σύμμικτη − Εικονική) σε ΦΥΠ ζευγών 5−6”</t>
  </si>
  <si>
    <t>Τέλος ζεύξης ζεύγους ΚΟΙ Συνεγκατάστασης (Φυσική − Σύμμικτη − Εικονική) σε ΦΥΠ ζευγών 3−4”</t>
  </si>
  <si>
    <t>Τέλος ζεύξης ζεύγους ΚΟΙ Συνεγκατάστασης (Φυσική − Σύμμικτη − Εικονική) σε ΦΥΠ ζευγών 1−2”</t>
  </si>
  <si>
    <t>Εφάπαξ Τέλος Εγκατάστασης ενός (1) ζεύγους ΚΟΙ Συνεγκατάστασης (Φυσική – Σύμμικτη - Εικονική) σε ΦΥΠ</t>
  </si>
  <si>
    <t>Τέλος Συνοδείας/Επιστασίας σε Φυσική Συνεγκατάσταση (ανά ώρα) - εκτός τακτικού ωραρίου εργασίμων ημερών</t>
  </si>
  <si>
    <t>Τέλος Συνοδείας/Επιστασίας σε Φυσική Συνεγκατάσταση (ανά επίσκεψη) - εντός τακτικού ωραρίου εργασίμων ημερών</t>
  </si>
  <si>
    <t>Τέλος Χωροθέτησης και Επίβλεψης για Backhaul ΦΣ Καμπίνας με ίδια μέσα (επιπλέον κόστος ανά ώρα εκτός τακτικού ωραρίου εργασίμων ημερών)</t>
  </si>
  <si>
    <t>Τέλος Χωροθέτησης και Επίβλεψης για Backhaul ΦΣ Καμπίνας με ίδια μέσα ανά ημέρα (εντός ωραρίου)</t>
  </si>
  <si>
    <t>Εφάπαξ Τέλος Επίβλεψης - Επιστασίας για κατασκευή ΦΣ Καμπίνας σε Προαύλιο χώρο Α/Κ ΟΤΕ (επιπλέον κόστος ανά ώρα εκτός τακτικού ωραρίου εργασίμων ημερών)</t>
  </si>
  <si>
    <t>Εφάπαξ Τέλος Επίβλεψης - Επιστασίας για κατασκευή ΦΣ Καμπίνας σε Προαύλιο χώρο Α/Κ ΟΤΕ ανά ημέρα (εντός ωραρίου)</t>
  </si>
  <si>
    <t>Εφάπαξ Τέλος Εκπόνησης Τεχνικής Προμελέτης ΦΣ Καμπίνας σε Προαύλιο χώρο Α/Κ ΟΤΕ</t>
  </si>
  <si>
    <t>Εφάπαξ Τέλος Εγκατάστασης &amp; Ζεύξης Ε.Σ.Κ.Τ. Καμπίνας σε Προαύλιο χώρο Α/Κ ΟΤΕ με Γ.Κ.Ο. 1200’’ ζεύγη</t>
  </si>
  <si>
    <t>Εφάπαξ Τέλος Εγκατάστασης &amp; Ζεύξης Ε.Σ.Κ.Τ. Καμπίνας σε Προαύλιο χώρο Α/Κ ΟΤΕ με Γ.Κ.Ο. 1000’’ ζεύγη</t>
  </si>
  <si>
    <t>Εφάπαξ Τέλος Εγκατάστασης &amp; Ζεύξης Ε.Σ.Κ.Τ. Καμπίνας σε Προαύλιο χώρο Α/Κ ΟΤΕ με Γ.Κ.Ο. 800’’ ζεύγη</t>
  </si>
  <si>
    <t>Εφάπαξ Τέλος Εγκατάστασης &amp; Ζεύξης Ε.Σ.Κ.Τ. Καμπίνας σε Προαύλιο χώρο Α/Κ ΟΤΕ με Γ.Κ.Ο. 600’’ ζεύγη</t>
  </si>
  <si>
    <t>Εφάπαξ Τέλος Εγκατάστασης &amp; Ζεύξης Ε.Σ.Κ.Τ. Καμπίνας σε Προαύλιο χώρο Α/Κ ΟΤΕ με Γ.Κ.Ο. 400’’ ζεύγη</t>
  </si>
  <si>
    <t>Εφάπαξ Τέλος Εγκατάστασης &amp; Ζεύξης Ε.Σ.Κ.Τ. Καμπίνας σε Προαύλιο χώρο Α/Κ ΟΤΕ με Γ.Κ.Ο. 200’’ ζεύγη</t>
  </si>
  <si>
    <t>Περιέχει κόστη αεροπορικου εισητηρίου και διαμονής</t>
  </si>
  <si>
    <t>Τέλος Παράδοσης Ικριωμάτων μετά από Επαύξηση / Μείωση σε Χώρο ΦΣ εκτός Έδρας</t>
  </si>
  <si>
    <t>Τέλος Παράδοσης Ικριωμάτων μετά από Επαύξηση / Μείωση σε Χώρο ΦΣ εντός Έδρας</t>
  </si>
  <si>
    <t>Τέλος σύνδεσης Εσωτερικού Συνδετικού Καλωδίου (ΕΣΚ) και Οριολωρίδας 100 ζευγών</t>
  </si>
  <si>
    <t>Τέλος Παράδοσης χώρου Φυσικής Συνεγκατάστασης ανά ΑΚ λοιπής Ελλάδας</t>
  </si>
  <si>
    <t>Τέλος Παράδοσης χώρου Φυσικής Συνεγκατάστασης ανά ΑΚ εντός Αττικής</t>
  </si>
  <si>
    <t>50% του Τέλος Εκπόνησης Τεχνικής Προμελέτης ΦΣ ανά Πάροχο</t>
  </si>
  <si>
    <t>Τέλος ακύρωσης Εκπόνησης Τεχνικής Προμελέτης ΦΣ ανά Πάροχο</t>
  </si>
  <si>
    <t>Τέλος Εκπόνησης Τεχνικής Προμελέτης ΦΣ ανά Πάροχο</t>
  </si>
  <si>
    <t>Φυσική Συνεγκατάσταση</t>
  </si>
  <si>
    <t>Τέλος Συνοδείας για Ασυρματικό Backhaul (ανά ώρα) εκτός τακτικού ωραρίου εργάσιμων ημερών</t>
  </si>
  <si>
    <t>Τέλος Συνοδείας για Ασυρματικό Backhaul ανά ημέρα (εντός τακτικού ωραρίου εργάσιμων ημερών)</t>
  </si>
  <si>
    <t>Τέλος Επίβλεψης - Επιστασίας για κατασκευή Ασυρματικού Backhaul (επιπλέον κόστος ανά ώρα εκτός τακτικού ωραρίου εργασίμων ημερών)</t>
  </si>
  <si>
    <t>Εφάπαξ Τέλος Επίβλεψης - Επιστασίας για κατασκευή Ασυρματικού Backhaul ανά ημέρα (εντός τακτικού ωραρίου εργάσιμων ημερών)</t>
  </si>
  <si>
    <t>Τέλος Εκπόνησης Τεχνικής Προμελέτης για την παροχή Ασυρματικού Backhaul σε ταράτσα Α/Κ ΟΤΕ</t>
  </si>
  <si>
    <t>Ασυρματικό Backhaul</t>
  </si>
  <si>
    <t>50% του αντίστοιχου
τέλους σύνδεσης</t>
  </si>
  <si>
    <t>Τέλος μεταφοράς Ο.Κ.ΣΥ.Α./ΣΥ.ΜΕ.Φ.Σ. με χρήση ίδιου φορέα</t>
  </si>
  <si>
    <t>50% του αντίστοιχου 
τέλους 
σύνδεσης/μετάβασης</t>
  </si>
  <si>
    <t>Τέλος Ακύρωσης Αίτησης Σύνδεσης Ο.ΚΣ.Υ.Α./ΣΥ.ΜΕ.Φ.Σ.</t>
  </si>
  <si>
    <t>Τέλος Άσκοπης Απασχόλησης Συνεργείου για Άρση βλάβης Ο.Κ.ΣΥ.Α./ΣΥ.ΜΕ.Φ.Σ υπαιτιότητας Παρόχου</t>
  </si>
  <si>
    <t>Τέλος Άσκοπης Μετάβασης Συνεργείου για Άρση βλάβης Ο.Κ.ΣΥ.Α./ΣΥ.ΜΕ.Φ.Σ υπαιτιότητας Παρόχου</t>
  </si>
  <si>
    <t xml:space="preserve">Τέλος αλλαγής ταχύτητας Ο.Κ.ΣΥ.Α./ΣΥ.ΜΕ.Φ.Σ </t>
  </si>
  <si>
    <t>Ο.Κ.ΣΥ.Α /ΣΥ.ΜΕΦ.Σ. Δευτερεύοντα Τέλη</t>
  </si>
  <si>
    <t xml:space="preserve">Τέλος Μετάβασης από Ο.Κ.ΣΥ.Α. [OLO-DSLAM-ΤΟΠ] σε ΣΥ.ΜΕ.Φ.Σ [DSLAM-ΤΟΠ] </t>
  </si>
  <si>
    <t>Τέλος Μετάβασης από ΣΥ.ΜΕ.Φ.Σ [DSLAM-ΤΟΠ] σε Ο.Κ.ΣΥ.Α. [OLO-DSLAM-ΤΟΠ]</t>
  </si>
  <si>
    <t xml:space="preserve">Τέλος Μετάβασης από Ο.Κ.ΣΥ.Α. [OLO-BRAS] σε ΣΥ.ΜΕ.Φ.Σ [BRAS] </t>
  </si>
  <si>
    <t>Τέλος Μετάβασης από ΣΥ.ΜΕ.Φ.Σ. [BRAS] σε Ο.Κ.ΣΥ.Α [OLO-BRAS]</t>
  </si>
  <si>
    <t xml:space="preserve">Τέλος Μετάβασης από Ο.Κ.ΣΥ.Α. [OLO-DSLAM-ΤΟΠ] σε Ο.Κ.ΣΥ.Α [ΦΥΠ-DSLAM-ΤΟΠ] Κόστος ενεργοποίησης </t>
  </si>
  <si>
    <t>Αναλογία  Κόστους Χρήσης ΟΙ &amp; ΜΕΣΟΣ ΟΡΟΣ ΠΩΛΗΜΕΝΩΝ</t>
  </si>
  <si>
    <t xml:space="preserve">Τέλος Μετάβασης από Ο.Κ.ΣΥ.Α. [OLO-DSLAM-ΤΟΠ] σε Ο.Κ.ΣΥ.Α [ΦΥΠ-DSLAM-ΤΟΠ] Κόστος πρόσβασης </t>
  </si>
  <si>
    <t xml:space="preserve">Τέλος Μετάβασης από Ο.Κ.ΣΥ.Α. [OLO-BRAS] σε Ο.Κ.ΣΥ.Α [ΦΥΠ-BRAS] Κόστος ενεργοποίησης </t>
  </si>
  <si>
    <t xml:space="preserve">Τέλος Μετάβασης από Ο.Κ.ΣΥ.Α. [OLO-BRAS] σε Ο.Κ.ΣΥ.Α [ΦΥΠ-BRAS] Κόστος πρόσβασης </t>
  </si>
  <si>
    <t>Τέλος Μετάβασης από Ο.Κ.ΣΥ.Α. [ΦΥΠ-DSLAM-ΤΟΠ] σε Ο.Κ.ΣΥ.Α [OLO-DSLAM-ΤΟΠ]</t>
  </si>
  <si>
    <t>Τέλος Μετάβασης από Ο.Κ.ΣΥ.Α. [ΦΥΠ-BRAS] σε Ο.Κ.ΣΥ.Α [OLO-BRAS]</t>
  </si>
  <si>
    <t xml:space="preserve">Ο.Κ.ΣΥ.Α /ΣΥ.ΜΕΦ.Σ. Μεταβάσεις </t>
  </si>
  <si>
    <t>Εφάπαξ τέλος Σύνδεσης/Μεταφοράς ΣΥ.ΜΕ.Φ.Σ. [DSLAM-Τοπική]</t>
  </si>
  <si>
    <t>Εφάπαξ τέλος Ενεργοποίησης Ο.Κ.ΣΥ.Α [ΑΣ-DSLAM-Τοπική]</t>
  </si>
  <si>
    <t>Εφάπαξ τέλος Πρόσβασης Ο.Κ.ΣΥ.Α [ΑΣ-DSLAM-Τοπική]</t>
  </si>
  <si>
    <t>Εφάπαξ τέλος Σύνδεσης/Μεταφοράς Ο.Κ.ΣΥ.Α [OLO-DSLAM-Τοπική]</t>
  </si>
  <si>
    <t xml:space="preserve">Ο.Κ.ΣΥ.Α./ΣΥ.ΜΕ.Φ.Σ. DSLAM ΤΟΠΙΚΗ </t>
  </si>
  <si>
    <t>Εφάπαξ Τέλος Σύνδεσης/Μεταφοράς ΣΥ.ΜΕ.Φ.Σ. [BRAS-Τοπική]</t>
  </si>
  <si>
    <t>Εφάπαξ τέλος Ενεργοποίησης Ο.Κ.ΣΥ.Α [ΦΥΠ-BRAS-Τοπική]</t>
  </si>
  <si>
    <t>Εφάπαξ τέλος Πρόσβασης Ο.Κ.ΣΥ.Α [ΦΥΠ-BRAS-Τοπική]</t>
  </si>
  <si>
    <t>Εφάπαξ Τέλος Σύνδεσης/Μεταφοράς Ο.Κ.ΣΥ.Α [OLO-BRAS-Τοπική]</t>
  </si>
  <si>
    <t xml:space="preserve">Ο.Κ.ΣΥ.Α./ΣΥ.ΜΕ.Φ.Σ. BRAS ΤΟΠΙΚΗ </t>
  </si>
  <si>
    <t>Εφάπαξ Τέλος Σύνδεσης/Μεταφοράς ΣΥ.ΜΕ.Φ.Σ. [BRAS-Περιφερειακή]</t>
  </si>
  <si>
    <t>Εφάπαξ τέλος Ενεργοποίησης Ο.Κ.ΣΥ.Α [ΦΥΠ-BRAS-Περιφερειακή]</t>
  </si>
  <si>
    <t>Εφάπαξ τέλος Πρόσβασης Ο.Κ.ΣΥ.Α [ΦΥΠ-BRAS-Περιφερειακή]</t>
  </si>
  <si>
    <t>Εφάπαξ Τέλος Σύνδεσης/Μεταφοράς Ο.Κ.ΣΥ.Α [OLO-BRAS-Περιφερειακή]</t>
  </si>
  <si>
    <t xml:space="preserve">Ο.Κ.ΣΥ.Α./ΣΥ.ΜΕ.Φ.Σ. BRAS ΠΕΡΙΦΕΡΕΙΑΚΗ </t>
  </si>
  <si>
    <t>Εφάπαξ τέλος Σύνδεσης/Μεταφοράς ΣΥ.ΜΕ.Φ.Σ. [BRAS-ΕΘΝIKH]</t>
  </si>
  <si>
    <t>Εφάπαξ τέλος Ενεργοποίησης Ο.Κ.ΣΥ.Α [ΦΥΠ-BRAS-ΕΘΝΙΚΗ]</t>
  </si>
  <si>
    <t>Εφάπαξ τέλος Πρόσβασης Ο.Κ.ΣΥ.Α [ΦΥΠ-BRAS-ΕΘΝΙΚΗ]</t>
  </si>
  <si>
    <t>Εφάπαξ τέλος Σύνδεσης/Μεταφοράς Ο.Κ.ΣΥ.Α [OLO-BRAS-ΕΘΝΙΚΗ]</t>
  </si>
  <si>
    <t xml:space="preserve">Ο.Κ.ΣΥ.Α./ΣΥ.ΜΕ.Φ.Σ. BRAS ΕΘΝΙΚΗ </t>
  </si>
  <si>
    <t>Υπηρεσίες Ο.Κ.ΣΥ.Α – ΣΥ.ΜΕ.Φ.Σ.</t>
  </si>
  <si>
    <t>Πολλαπλασιαστής συνολικού κόστους</t>
  </si>
  <si>
    <t>Πολλαπλασιαστής βασικών εργασιών</t>
  </si>
  <si>
    <t>Σχόλια</t>
  </si>
  <si>
    <t>Μ.Ο. Πωλημένων Καλωδίων 100" (80%)</t>
  </si>
  <si>
    <t>Μ.Ο. παρόχων ανα ΦΣ</t>
  </si>
  <si>
    <t>Μ.Ο. οπτικών ινών ανα φρεάτιο</t>
  </si>
  <si>
    <t xml:space="preserve">Μ.Ο. ικριωμάτων </t>
  </si>
  <si>
    <t>Μ.Ο. οπτικών ινών ανά καλώδιο</t>
  </si>
  <si>
    <t>Αριθμός Συνδέσεων για πρόσβαση ΟΚΣΥ/ΟΚΣΥΑ</t>
  </si>
  <si>
    <t>Αφορά Μ.Ο Παρόχων ανά ΦΣ</t>
  </si>
  <si>
    <t>Προς τον Αριθμό Συνδέσεων για αρχική εγκατάσταση FTTH &amp; FTTB</t>
  </si>
  <si>
    <t>Εφάπαξ Τέλος Απόρριψης Τεχνικής Προμελέτης SVO</t>
  </si>
  <si>
    <t>Εφάπαξ Τέλος Μεταβολής Χωρητικότητας Συμμετρικής Εικονικής Οπτικής Πρόσβασης SVO</t>
  </si>
  <si>
    <t>Εφάπαξ Τέλος Μεταβολής Χωρητικότητας Συμμετρικής Πρόσβασης Χαλκού SVC με ενεργοποίηση και δεύτερου φορέα</t>
  </si>
  <si>
    <t>Εφάπαξ Τέλος Μεταβολής Χωρητικότητας Συμμετρικής Πρόσβασης Χαλκού SVC, με χρήση υφιστάμενων φορέων</t>
  </si>
  <si>
    <t>Εφάπαξ τέλος Ενεργοποίησης Συμμετρικής Εικονικής Οπτικής Πρόσβασης SVO</t>
  </si>
  <si>
    <t>Εφάπαξ Τέλος Ενεργοποίησης Συμμετρικής Πρόσβασης Χαλκού SVC 2 ζεύγη</t>
  </si>
  <si>
    <t>Εφάπαξ Τέλος Ενεργοποίησης Συμμετρικής Πρόσβασης Χαλκού SVC 1 ζεύγος</t>
  </si>
  <si>
    <t>Υπηρεσίες L2 WAP (SVC, SVO)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</si>
</sst>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0.0%"/>
  </numFmts>
  <fonts count="2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22"/>
      <name val="Arial"/>
      <family val="2"/>
    </font>
    <font>
      <b/>
      <sz val="10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0"/>
      <color theme="1"/>
      <name val="Tahoma"/>
      <family val="2"/>
      <charset val="161"/>
    </font>
    <font>
      <sz val="11"/>
      <color rgb="FFFF0000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rgb="FF002060"/>
      <name val="Arial"/>
      <family val="2"/>
      <charset val="161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2" fillId="3" borderId="0" applyNumberFormat="0">
      <alignment vertical="center"/>
    </xf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12" fillId="0" borderId="0"/>
    <xf numFmtId="0" fontId="16" fillId="0" borderId="0"/>
  </cellStyleXfs>
  <cellXfs count="176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2" borderId="0" xfId="0" applyFill="1"/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/>
    <xf numFmtId="164" fontId="1" fillId="6" borderId="2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1" fontId="4" fillId="7" borderId="1" xfId="2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9" fontId="1" fillId="6" borderId="1" xfId="2" applyFont="1" applyFill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/>
    </xf>
    <xf numFmtId="9" fontId="0" fillId="0" borderId="0" xfId="2" applyFont="1"/>
    <xf numFmtId="9" fontId="0" fillId="0" borderId="1" xfId="2" applyFont="1" applyBorder="1" applyAlignment="1">
      <alignment horizontal="center"/>
    </xf>
    <xf numFmtId="9" fontId="0" fillId="0" borderId="0" xfId="2" applyFont="1" applyAlignment="1">
      <alignment horizontal="center"/>
    </xf>
    <xf numFmtId="9" fontId="1" fillId="6" borderId="1" xfId="2" applyFont="1" applyFill="1" applyBorder="1" applyAlignment="1">
      <alignment horizontal="center" wrapText="1"/>
    </xf>
    <xf numFmtId="9" fontId="1" fillId="6" borderId="1" xfId="2" applyFont="1" applyFill="1" applyBorder="1" applyAlignment="1">
      <alignment horizontal="center" vertical="center"/>
    </xf>
    <xf numFmtId="9" fontId="1" fillId="6" borderId="3" xfId="2" applyFont="1" applyFill="1" applyBorder="1" applyAlignment="1">
      <alignment horizontal="center" vertical="center" wrapText="1"/>
    </xf>
    <xf numFmtId="9" fontId="0" fillId="0" borderId="1" xfId="2" applyFont="1" applyFill="1" applyBorder="1" applyAlignment="1">
      <alignment horizontal="center" vertical="center"/>
    </xf>
    <xf numFmtId="9" fontId="0" fillId="0" borderId="1" xfId="2" applyFont="1" applyBorder="1" applyAlignment="1">
      <alignment horizont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9" fontId="0" fillId="2" borderId="1" xfId="2" applyFont="1" applyFill="1" applyBorder="1" applyAlignment="1">
      <alignment horizontal="center" vertical="center"/>
    </xf>
    <xf numFmtId="10" fontId="4" fillId="7" borderId="1" xfId="2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8" fontId="7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10" fillId="0" borderId="1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1" fillId="0" borderId="0" xfId="0" applyFont="1"/>
    <xf numFmtId="2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" fillId="6" borderId="2" xfId="0" applyFont="1" applyFill="1" applyBorder="1" applyAlignment="1">
      <alignment horizontal="center" vertical="center" wrapText="1"/>
    </xf>
    <xf numFmtId="164" fontId="4" fillId="7" borderId="1" xfId="5" applyNumberFormat="1" applyFont="1" applyFill="1" applyBorder="1" applyAlignment="1">
      <alignment horizontal="center" vertical="center"/>
    </xf>
    <xf numFmtId="0" fontId="6" fillId="0" borderId="0" xfId="4"/>
    <xf numFmtId="0" fontId="12" fillId="0" borderId="0" xfId="6"/>
    <xf numFmtId="164" fontId="12" fillId="0" borderId="0" xfId="6" applyNumberFormat="1"/>
    <xf numFmtId="0" fontId="12" fillId="0" borderId="0" xfId="6" applyAlignment="1">
      <alignment horizontal="center"/>
    </xf>
    <xf numFmtId="0" fontId="12" fillId="0" borderId="0" xfId="6" applyAlignment="1">
      <alignment wrapText="1"/>
    </xf>
    <xf numFmtId="0" fontId="13" fillId="0" borderId="1" xfId="6" applyFont="1" applyBorder="1"/>
    <xf numFmtId="0" fontId="12" fillId="0" borderId="6" xfId="6" applyBorder="1"/>
    <xf numFmtId="0" fontId="12" fillId="0" borderId="1" xfId="6" applyBorder="1" applyAlignment="1">
      <alignment horizontal="center" vertical="center"/>
    </xf>
    <xf numFmtId="0" fontId="12" fillId="9" borderId="1" xfId="6" applyFill="1" applyBorder="1" applyAlignment="1">
      <alignment horizontal="center" vertical="center"/>
    </xf>
    <xf numFmtId="164" fontId="12" fillId="0" borderId="1" xfId="6" applyNumberFormat="1" applyBorder="1" applyAlignment="1">
      <alignment horizontal="center" vertical="center" wrapText="1"/>
    </xf>
    <xf numFmtId="164" fontId="3" fillId="4" borderId="1" xfId="6" applyNumberFormat="1" applyFont="1" applyFill="1" applyBorder="1" applyAlignment="1">
      <alignment horizontal="center" vertical="center" wrapText="1"/>
    </xf>
    <xf numFmtId="0" fontId="3" fillId="4" borderId="9" xfId="6" applyFont="1" applyFill="1" applyBorder="1" applyAlignment="1">
      <alignment horizontal="center" vertical="center" wrapText="1"/>
    </xf>
    <xf numFmtId="164" fontId="3" fillId="4" borderId="9" xfId="6" applyNumberFormat="1" applyFont="1" applyFill="1" applyBorder="1" applyAlignment="1">
      <alignment horizontal="center" vertical="center" wrapText="1"/>
    </xf>
    <xf numFmtId="164" fontId="12" fillId="0" borderId="1" xfId="6" applyNumberFormat="1" applyBorder="1" applyAlignment="1">
      <alignment horizontal="center" vertical="center"/>
    </xf>
    <xf numFmtId="0" fontId="12" fillId="0" borderId="1" xfId="6" applyBorder="1"/>
    <xf numFmtId="0" fontId="15" fillId="2" borderId="1" xfId="6" applyFont="1" applyFill="1" applyBorder="1"/>
    <xf numFmtId="0" fontId="16" fillId="2" borderId="6" xfId="7" applyFill="1" applyBorder="1" applyAlignment="1">
      <alignment horizontal="left" vertical="center" wrapText="1"/>
    </xf>
    <xf numFmtId="0" fontId="12" fillId="0" borderId="7" xfId="6" applyBorder="1" applyAlignment="1">
      <alignment horizontal="center" vertical="center" wrapText="1"/>
    </xf>
    <xf numFmtId="164" fontId="12" fillId="0" borderId="10" xfId="6" applyNumberFormat="1" applyBorder="1" applyAlignment="1">
      <alignment horizontal="center" vertical="center" wrapText="1"/>
    </xf>
    <xf numFmtId="0" fontId="12" fillId="0" borderId="10" xfId="6" applyBorder="1" applyAlignment="1">
      <alignment horizontal="center" vertical="center" wrapText="1"/>
    </xf>
    <xf numFmtId="0" fontId="12" fillId="0" borderId="6" xfId="6" applyBorder="1" applyAlignment="1">
      <alignment vertical="center"/>
    </xf>
    <xf numFmtId="0" fontId="16" fillId="9" borderId="6" xfId="7" applyFill="1" applyBorder="1" applyAlignment="1">
      <alignment horizontal="left" vertical="center" wrapText="1"/>
    </xf>
    <xf numFmtId="0" fontId="12" fillId="0" borderId="6" xfId="6" applyBorder="1" applyAlignment="1">
      <alignment horizontal="center" vertical="center" wrapText="1"/>
    </xf>
    <xf numFmtId="0" fontId="12" fillId="2" borderId="1" xfId="6" applyFill="1" applyBorder="1"/>
    <xf numFmtId="0" fontId="12" fillId="2" borderId="6" xfId="6" applyFill="1" applyBorder="1" applyAlignment="1">
      <alignment horizontal="left" vertical="center" wrapText="1"/>
    </xf>
    <xf numFmtId="0" fontId="12" fillId="0" borderId="1" xfId="6" applyBorder="1" applyAlignment="1">
      <alignment horizontal="center" vertical="center" wrapText="1"/>
    </xf>
    <xf numFmtId="0" fontId="12" fillId="2" borderId="1" xfId="6" applyFill="1" applyBorder="1" applyAlignment="1">
      <alignment wrapText="1"/>
    </xf>
    <xf numFmtId="164" fontId="12" fillId="0" borderId="1" xfId="6" applyNumberFormat="1" applyBorder="1"/>
    <xf numFmtId="0" fontId="12" fillId="0" borderId="6" xfId="6" applyBorder="1" applyAlignment="1">
      <alignment horizontal="center" vertical="center"/>
    </xf>
    <xf numFmtId="9" fontId="12" fillId="0" borderId="7" xfId="6" applyNumberFormat="1" applyBorder="1" applyAlignment="1">
      <alignment horizontal="center" vertical="center" wrapText="1"/>
    </xf>
    <xf numFmtId="0" fontId="12" fillId="0" borderId="1" xfId="6" applyBorder="1" applyAlignment="1">
      <alignment wrapText="1"/>
    </xf>
    <xf numFmtId="0" fontId="12" fillId="0" borderId="6" xfId="6" applyBorder="1" applyAlignment="1">
      <alignment wrapText="1"/>
    </xf>
    <xf numFmtId="164" fontId="12" fillId="0" borderId="10" xfId="6" applyNumberFormat="1" applyBorder="1" applyAlignment="1">
      <alignment horizontal="center" vertical="center"/>
    </xf>
    <xf numFmtId="0" fontId="12" fillId="0" borderId="10" xfId="6" applyBorder="1" applyAlignment="1">
      <alignment horizontal="center" vertical="center"/>
    </xf>
    <xf numFmtId="164" fontId="12" fillId="2" borderId="1" xfId="6" applyNumberFormat="1" applyFill="1" applyBorder="1" applyAlignment="1">
      <alignment horizontal="center" vertical="center" wrapText="1"/>
    </xf>
    <xf numFmtId="0" fontId="15" fillId="2" borderId="6" xfId="6" applyFont="1" applyFill="1" applyBorder="1" applyAlignment="1">
      <alignment horizontal="left" vertical="center" wrapText="1"/>
    </xf>
    <xf numFmtId="0" fontId="3" fillId="4" borderId="9" xfId="6" applyFont="1" applyFill="1" applyBorder="1" applyAlignment="1">
      <alignment horizontal="right" vertical="center" wrapText="1"/>
    </xf>
    <xf numFmtId="0" fontId="4" fillId="8" borderId="1" xfId="6" applyFont="1" applyFill="1" applyBorder="1" applyAlignment="1">
      <alignment horizontal="center" vertical="center" wrapText="1"/>
    </xf>
    <xf numFmtId="0" fontId="4" fillId="7" borderId="1" xfId="6" applyFont="1" applyFill="1" applyBorder="1" applyAlignment="1">
      <alignment horizontal="center" vertical="center" wrapText="1"/>
    </xf>
    <xf numFmtId="164" fontId="1" fillId="7" borderId="3" xfId="6" applyNumberFormat="1" applyFont="1" applyFill="1" applyBorder="1" applyAlignment="1">
      <alignment horizontal="center" vertical="center" wrapText="1"/>
    </xf>
    <xf numFmtId="0" fontId="1" fillId="6" borderId="8" xfId="6" applyFont="1" applyFill="1" applyBorder="1" applyAlignment="1">
      <alignment horizontal="center" vertical="center" wrapText="1"/>
    </xf>
    <xf numFmtId="164" fontId="1" fillId="6" borderId="1" xfId="6" applyNumberFormat="1" applyFont="1" applyFill="1" applyBorder="1" applyAlignment="1">
      <alignment horizontal="center" vertical="center" wrapText="1"/>
    </xf>
    <xf numFmtId="0" fontId="1" fillId="6" borderId="2" xfId="6" applyFont="1" applyFill="1" applyBorder="1" applyAlignment="1">
      <alignment horizontal="center" vertical="center" wrapText="1"/>
    </xf>
    <xf numFmtId="0" fontId="1" fillId="6" borderId="1" xfId="6" applyFont="1" applyFill="1" applyBorder="1" applyAlignment="1">
      <alignment horizontal="center" vertical="center" wrapText="1"/>
    </xf>
    <xf numFmtId="0" fontId="4" fillId="6" borderId="1" xfId="6" applyFont="1" applyFill="1" applyBorder="1" applyAlignment="1">
      <alignment horizontal="center" vertical="center" wrapText="1"/>
    </xf>
    <xf numFmtId="164" fontId="1" fillId="6" borderId="2" xfId="6" applyNumberFormat="1" applyFont="1" applyFill="1" applyBorder="1" applyAlignment="1">
      <alignment horizontal="center" vertical="center" wrapText="1"/>
    </xf>
    <xf numFmtId="0" fontId="4" fillId="7" borderId="1" xfId="5" applyNumberFormat="1" applyFont="1" applyFill="1" applyBorder="1" applyAlignment="1">
      <alignment horizontal="center" vertical="center"/>
    </xf>
    <xf numFmtId="0" fontId="4" fillId="7" borderId="1" xfId="4" applyFont="1" applyFill="1" applyBorder="1" applyAlignment="1">
      <alignment horizontal="center" vertical="center" wrapText="1"/>
    </xf>
    <xf numFmtId="0" fontId="10" fillId="0" borderId="8" xfId="6" applyFont="1" applyBorder="1" applyAlignment="1">
      <alignment horizontal="left" vertical="center" wrapText="1"/>
    </xf>
    <xf numFmtId="0" fontId="3" fillId="4" borderId="6" xfId="6" applyFont="1" applyFill="1" applyBorder="1" applyAlignment="1">
      <alignment horizontal="left" vertical="center" wrapText="1"/>
    </xf>
    <xf numFmtId="0" fontId="10" fillId="0" borderId="8" xfId="6" applyFont="1" applyBorder="1" applyAlignment="1">
      <alignment horizontal="left" vertical="center"/>
    </xf>
    <xf numFmtId="0" fontId="10" fillId="0" borderId="1" xfId="6" applyFont="1" applyBorder="1" applyAlignment="1">
      <alignment horizontal="left" vertical="center"/>
    </xf>
    <xf numFmtId="0" fontId="3" fillId="4" borderId="6" xfId="6" applyFont="1" applyFill="1" applyBorder="1" applyAlignment="1">
      <alignment horizontal="left" vertical="center"/>
    </xf>
    <xf numFmtId="0" fontId="12" fillId="0" borderId="1" xfId="6" applyBorder="1" applyAlignment="1">
      <alignment horizontal="left"/>
    </xf>
    <xf numFmtId="0" fontId="17" fillId="0" borderId="1" xfId="6" applyFont="1" applyBorder="1" applyAlignment="1">
      <alignment horizontal="left" vertical="center"/>
    </xf>
    <xf numFmtId="0" fontId="10" fillId="9" borderId="8" xfId="6" applyFont="1" applyFill="1" applyBorder="1" applyAlignment="1">
      <alignment horizontal="left" vertical="center"/>
    </xf>
    <xf numFmtId="0" fontId="12" fillId="0" borderId="11" xfId="6" applyFill="1" applyBorder="1" applyAlignment="1">
      <alignment wrapText="1"/>
    </xf>
    <xf numFmtId="0" fontId="12" fillId="0" borderId="1" xfId="6" applyFill="1" applyBorder="1"/>
    <xf numFmtId="0" fontId="3" fillId="4" borderId="4" xfId="6" applyFont="1" applyFill="1" applyBorder="1" applyAlignment="1">
      <alignment horizontal="left" vertical="center"/>
    </xf>
    <xf numFmtId="0" fontId="3" fillId="4" borderId="4" xfId="6" applyFont="1" applyFill="1" applyBorder="1" applyAlignment="1">
      <alignment horizontal="left" vertical="center" wrapText="1"/>
    </xf>
    <xf numFmtId="164" fontId="12" fillId="0" borderId="0" xfId="6" applyNumberFormat="1" applyBorder="1" applyAlignment="1">
      <alignment horizontal="right" vertical="center"/>
    </xf>
    <xf numFmtId="164" fontId="3" fillId="4" borderId="6" xfId="6" applyNumberFormat="1" applyFont="1" applyFill="1" applyBorder="1" applyAlignment="1">
      <alignment horizontal="center" vertical="center" wrapText="1"/>
    </xf>
    <xf numFmtId="9" fontId="12" fillId="2" borderId="6" xfId="6" applyNumberFormat="1" applyFill="1" applyBorder="1"/>
    <xf numFmtId="164" fontId="12" fillId="0" borderId="6" xfId="6" applyNumberFormat="1" applyBorder="1"/>
    <xf numFmtId="9" fontId="0" fillId="0" borderId="6" xfId="2" applyFont="1" applyBorder="1" applyAlignment="1">
      <alignment horizontal="center" wrapText="1"/>
    </xf>
    <xf numFmtId="0" fontId="15" fillId="2" borderId="6" xfId="6" applyFont="1" applyFill="1" applyBorder="1"/>
    <xf numFmtId="0" fontId="12" fillId="2" borderId="6" xfId="6" applyFill="1" applyBorder="1"/>
    <xf numFmtId="10" fontId="12" fillId="0" borderId="6" xfId="6" applyNumberFormat="1" applyFill="1" applyBorder="1"/>
    <xf numFmtId="0" fontId="13" fillId="0" borderId="6" xfId="6" applyFont="1" applyBorder="1"/>
    <xf numFmtId="164" fontId="0" fillId="0" borderId="0" xfId="0" applyNumberFormat="1" applyBorder="1"/>
    <xf numFmtId="164" fontId="3" fillId="4" borderId="2" xfId="6" applyNumberFormat="1" applyFont="1" applyFill="1" applyBorder="1" applyAlignment="1">
      <alignment horizontal="center" vertical="center" wrapText="1"/>
    </xf>
    <xf numFmtId="0" fontId="12" fillId="0" borderId="0" xfId="6" applyAlignment="1">
      <alignment horizontal="center" vertical="center"/>
    </xf>
    <xf numFmtId="9" fontId="0" fillId="0" borderId="1" xfId="2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4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1" fillId="6" borderId="6" xfId="6" applyFont="1" applyFill="1" applyBorder="1" applyAlignment="1">
      <alignment horizontal="center" vertical="center" wrapText="1"/>
    </xf>
    <xf numFmtId="0" fontId="1" fillId="6" borderId="1" xfId="6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2" xfId="6" applyFont="1" applyFill="1" applyBorder="1" applyAlignment="1">
      <alignment horizontal="center" vertical="center" wrapText="1"/>
    </xf>
    <xf numFmtId="0" fontId="4" fillId="8" borderId="4" xfId="6" applyFont="1" applyFill="1" applyBorder="1" applyAlignment="1">
      <alignment horizontal="center" vertical="center" wrapText="1"/>
    </xf>
    <xf numFmtId="0" fontId="4" fillId="8" borderId="5" xfId="6" applyFont="1" applyFill="1" applyBorder="1" applyAlignment="1">
      <alignment horizontal="center" vertical="center" wrapText="1"/>
    </xf>
  </cellXfs>
  <cellStyles count="8">
    <cellStyle name="H0" xfId="1" xr:uid="{00000000-0005-0000-0000-000000000000}"/>
    <cellStyle name="Jun" xfId="7" xr:uid="{C2132EA7-5735-44B3-BC98-5E801758620D}"/>
    <cellStyle name="Normal 2" xfId="4" xr:uid="{00000000-0005-0000-0000-000001000000}"/>
    <cellStyle name="Normal 3" xfId="6" xr:uid="{26059F00-9CC7-4BCD-A745-EBEC975D9974}"/>
    <cellStyle name="Percent 2" xfId="5" xr:uid="{A2E53F30-6500-412B-8B2D-F8288E60FA9F}"/>
    <cellStyle name="Κανονικό" xfId="0" builtinId="0"/>
    <cellStyle name="Κανονικό 10 10" xfId="3" xr:uid="{00000000-0005-0000-0000-000003000000}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zoomScale="70" zoomScaleNormal="70" workbookViewId="0">
      <selection activeCell="A2" sqref="A2"/>
    </sheetView>
  </sheetViews>
  <sheetFormatPr defaultRowHeight="15" x14ac:dyDescent="0.25"/>
  <cols>
    <col min="1" max="1" width="65.7109375" customWidth="1"/>
    <col min="2" max="2" width="44.28515625" customWidth="1"/>
    <col min="3" max="3" width="47.140625" style="12" bestFit="1" customWidth="1"/>
    <col min="4" max="4" width="19.28515625" customWidth="1"/>
  </cols>
  <sheetData>
    <row r="1" spans="1:3" ht="15.75" x14ac:dyDescent="0.25">
      <c r="A1" s="20" t="s">
        <v>168</v>
      </c>
      <c r="B1" s="46">
        <v>0.16600000000000001</v>
      </c>
    </row>
    <row r="2" spans="1:3" ht="15.75" x14ac:dyDescent="0.25">
      <c r="A2" s="20" t="s">
        <v>169</v>
      </c>
      <c r="B2" s="46">
        <v>0.16600000000000001</v>
      </c>
    </row>
    <row r="3" spans="1:3" x14ac:dyDescent="0.25">
      <c r="A3" s="12"/>
      <c r="B3" s="12"/>
    </row>
    <row r="4" spans="1:3" ht="15.75" x14ac:dyDescent="0.25">
      <c r="A4" s="22" t="s">
        <v>170</v>
      </c>
      <c r="B4" s="23">
        <v>3</v>
      </c>
      <c r="C4"/>
    </row>
    <row r="5" spans="1:3" ht="15.75" x14ac:dyDescent="0.25">
      <c r="A5" s="127" t="s">
        <v>356</v>
      </c>
      <c r="B5" s="126">
        <v>2</v>
      </c>
      <c r="C5"/>
    </row>
    <row r="6" spans="1:3" ht="15.75" x14ac:dyDescent="0.25">
      <c r="A6" s="127" t="s">
        <v>213</v>
      </c>
      <c r="B6" s="126">
        <v>1.75</v>
      </c>
      <c r="C6"/>
    </row>
    <row r="7" spans="1:3" ht="15.75" x14ac:dyDescent="0.25">
      <c r="A7" s="127" t="s">
        <v>208</v>
      </c>
      <c r="B7" s="126">
        <v>1.5</v>
      </c>
      <c r="C7"/>
    </row>
    <row r="8" spans="1:3" ht="15.75" x14ac:dyDescent="0.25">
      <c r="A8" s="127" t="s">
        <v>215</v>
      </c>
      <c r="B8" s="126">
        <v>1.35</v>
      </c>
      <c r="C8"/>
    </row>
    <row r="9" spans="1:3" ht="15.75" x14ac:dyDescent="0.25">
      <c r="A9" s="127" t="s">
        <v>355</v>
      </c>
      <c r="B9" s="126">
        <f>30*25%*70%</f>
        <v>5.25</v>
      </c>
      <c r="C9"/>
    </row>
    <row r="10" spans="1:3" ht="15.75" x14ac:dyDescent="0.25">
      <c r="A10" s="127" t="s">
        <v>354</v>
      </c>
      <c r="B10" s="126">
        <v>17.600000000000001</v>
      </c>
      <c r="C10"/>
    </row>
    <row r="11" spans="1:3" ht="15.75" x14ac:dyDescent="0.25">
      <c r="A11" s="127" t="s">
        <v>353</v>
      </c>
      <c r="B11" s="126">
        <v>10.8</v>
      </c>
      <c r="C11"/>
    </row>
    <row r="12" spans="1:3" ht="15.75" x14ac:dyDescent="0.25">
      <c r="A12" s="127" t="s">
        <v>352</v>
      </c>
      <c r="B12" s="126">
        <v>4</v>
      </c>
      <c r="C12"/>
    </row>
    <row r="13" spans="1:3" ht="15.75" x14ac:dyDescent="0.25">
      <c r="A13" s="127" t="s">
        <v>351</v>
      </c>
      <c r="B13" s="126">
        <f>15*80%</f>
        <v>12</v>
      </c>
      <c r="C13"/>
    </row>
    <row r="14" spans="1:3" x14ac:dyDescent="0.25">
      <c r="C14"/>
    </row>
    <row r="15" spans="1:3" ht="20.25" customHeight="1" x14ac:dyDescent="0.25"/>
    <row r="16" spans="1:3" x14ac:dyDescent="0.25">
      <c r="A16" s="164" t="s">
        <v>7</v>
      </c>
      <c r="B16" s="18" t="s">
        <v>72</v>
      </c>
      <c r="C16" s="4" t="s">
        <v>166</v>
      </c>
    </row>
    <row r="17" spans="1:4" ht="30" x14ac:dyDescent="0.25">
      <c r="A17" s="162"/>
      <c r="B17" s="10" t="s">
        <v>73</v>
      </c>
      <c r="C17" s="5" t="s">
        <v>167</v>
      </c>
      <c r="D17" s="79">
        <v>0.22</v>
      </c>
    </row>
    <row r="18" spans="1:4" x14ac:dyDescent="0.25">
      <c r="A18" s="162" t="s">
        <v>4</v>
      </c>
      <c r="B18" s="18" t="s">
        <v>72</v>
      </c>
      <c r="C18" s="4" t="s">
        <v>166</v>
      </c>
      <c r="D18" s="80"/>
    </row>
    <row r="19" spans="1:4" ht="30" x14ac:dyDescent="0.25">
      <c r="A19" s="162"/>
      <c r="B19" s="10" t="s">
        <v>73</v>
      </c>
      <c r="C19" s="5" t="s">
        <v>167</v>
      </c>
      <c r="D19" s="79">
        <v>0.26</v>
      </c>
    </row>
    <row r="20" spans="1:4" x14ac:dyDescent="0.25">
      <c r="A20" s="165" t="s">
        <v>203</v>
      </c>
      <c r="B20" s="67" t="s">
        <v>72</v>
      </c>
      <c r="C20" s="4" t="s">
        <v>166</v>
      </c>
      <c r="D20" s="80"/>
    </row>
    <row r="21" spans="1:4" ht="30" x14ac:dyDescent="0.25">
      <c r="A21" s="165"/>
      <c r="B21" s="48" t="s">
        <v>73</v>
      </c>
      <c r="C21" s="5" t="s">
        <v>167</v>
      </c>
      <c r="D21" s="79">
        <v>0.22</v>
      </c>
    </row>
    <row r="22" spans="1:4" x14ac:dyDescent="0.25">
      <c r="A22" s="162" t="s">
        <v>1</v>
      </c>
      <c r="B22" s="18" t="s">
        <v>72</v>
      </c>
      <c r="C22" s="4" t="s">
        <v>166</v>
      </c>
      <c r="D22" s="80"/>
    </row>
    <row r="23" spans="1:4" ht="30" x14ac:dyDescent="0.25">
      <c r="A23" s="162"/>
      <c r="B23" s="10" t="s">
        <v>73</v>
      </c>
      <c r="C23" s="5" t="s">
        <v>167</v>
      </c>
      <c r="D23" s="79">
        <v>0.31</v>
      </c>
    </row>
    <row r="24" spans="1:4" x14ac:dyDescent="0.25">
      <c r="A24" s="162" t="s">
        <v>0</v>
      </c>
      <c r="B24" s="18" t="s">
        <v>72</v>
      </c>
      <c r="C24" s="4" t="s">
        <v>166</v>
      </c>
      <c r="D24" s="80"/>
    </row>
    <row r="25" spans="1:4" ht="30" x14ac:dyDescent="0.25">
      <c r="A25" s="162"/>
      <c r="B25" s="10" t="s">
        <v>73</v>
      </c>
      <c r="C25" s="5" t="s">
        <v>167</v>
      </c>
      <c r="D25" s="79">
        <v>0.31</v>
      </c>
    </row>
    <row r="26" spans="1:4" x14ac:dyDescent="0.25">
      <c r="A26" s="162" t="s">
        <v>3</v>
      </c>
      <c r="B26" s="18" t="s">
        <v>72</v>
      </c>
      <c r="C26" s="4" t="s">
        <v>166</v>
      </c>
      <c r="D26" s="80"/>
    </row>
    <row r="27" spans="1:4" ht="30" x14ac:dyDescent="0.25">
      <c r="A27" s="162"/>
      <c r="B27" s="10" t="s">
        <v>73</v>
      </c>
      <c r="C27" s="5" t="s">
        <v>167</v>
      </c>
      <c r="D27" s="79">
        <v>0.31</v>
      </c>
    </row>
    <row r="28" spans="1:4" x14ac:dyDescent="0.25">
      <c r="A28" s="162" t="s">
        <v>2</v>
      </c>
      <c r="B28" s="18" t="s">
        <v>72</v>
      </c>
      <c r="C28" s="4" t="s">
        <v>166</v>
      </c>
      <c r="D28" s="80"/>
    </row>
    <row r="29" spans="1:4" ht="30" x14ac:dyDescent="0.25">
      <c r="A29" s="162"/>
      <c r="B29" s="10" t="s">
        <v>73</v>
      </c>
      <c r="C29" s="5" t="s">
        <v>167</v>
      </c>
      <c r="D29" s="79">
        <v>0.31</v>
      </c>
    </row>
    <row r="30" spans="1:4" ht="30" x14ac:dyDescent="0.25">
      <c r="A30" s="16" t="s">
        <v>71</v>
      </c>
      <c r="B30" s="10" t="s">
        <v>5</v>
      </c>
      <c r="C30" s="5" t="s">
        <v>167</v>
      </c>
    </row>
    <row r="31" spans="1:4" x14ac:dyDescent="0.25">
      <c r="A31" s="163" t="s">
        <v>8</v>
      </c>
      <c r="B31" s="18" t="s">
        <v>72</v>
      </c>
      <c r="C31" s="4" t="s">
        <v>166</v>
      </c>
    </row>
    <row r="32" spans="1:4" ht="30" x14ac:dyDescent="0.25">
      <c r="A32" s="163"/>
      <c r="B32" s="10" t="s">
        <v>73</v>
      </c>
      <c r="C32" s="5" t="s">
        <v>167</v>
      </c>
      <c r="D32" s="79">
        <v>0.31</v>
      </c>
    </row>
    <row r="33" spans="1:3" ht="30" x14ac:dyDescent="0.25">
      <c r="A33" s="17" t="s">
        <v>74</v>
      </c>
      <c r="B33" s="18" t="s">
        <v>165</v>
      </c>
      <c r="C33" s="21" t="s">
        <v>164</v>
      </c>
    </row>
  </sheetData>
  <mergeCells count="8">
    <mergeCell ref="A28:A29"/>
    <mergeCell ref="A31:A32"/>
    <mergeCell ref="A16:A17"/>
    <mergeCell ref="A18:A19"/>
    <mergeCell ref="A20:A21"/>
    <mergeCell ref="A22:A23"/>
    <mergeCell ref="A24:A25"/>
    <mergeCell ref="A26:A2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15"/>
  <sheetViews>
    <sheetView zoomScale="70" zoomScaleNormal="70" workbookViewId="0">
      <pane xSplit="1" ySplit="2" topLeftCell="B99" activePane="bottomRight" state="frozen"/>
      <selection pane="topRight" activeCell="B1" sqref="B1"/>
      <selection pane="bottomLeft" activeCell="A3" sqref="A3"/>
      <selection pane="bottomRight" activeCell="A116" sqref="A116"/>
    </sheetView>
  </sheetViews>
  <sheetFormatPr defaultColWidth="24.5703125" defaultRowHeight="15.75" x14ac:dyDescent="0.25"/>
  <cols>
    <col min="1" max="1" width="170.5703125" style="66" customWidth="1"/>
    <col min="2" max="2" width="13.7109375" style="1" customWidth="1"/>
    <col min="3" max="3" width="13.85546875" style="14" customWidth="1"/>
    <col min="4" max="4" width="13.42578125" style="1" customWidth="1"/>
    <col min="5" max="5" width="13.85546875" style="14" customWidth="1"/>
    <col min="6" max="6" width="13.5703125" style="1" customWidth="1"/>
    <col min="7" max="7" width="13" style="14" customWidth="1"/>
    <col min="8" max="8" width="13" style="1" customWidth="1"/>
    <col min="9" max="9" width="13.85546875" style="14" customWidth="1"/>
    <col min="10" max="10" width="14" style="1" customWidth="1"/>
    <col min="11" max="11" width="13" style="15" customWidth="1"/>
    <col min="12" max="12" width="14.42578125" customWidth="1"/>
    <col min="13" max="13" width="13" style="15" customWidth="1"/>
    <col min="14" max="14" width="13.5703125" customWidth="1"/>
    <col min="15" max="15" width="13" style="15" customWidth="1"/>
    <col min="16" max="16" width="17.28515625" style="15" customWidth="1"/>
    <col min="17" max="17" width="13.140625" customWidth="1"/>
    <col min="18" max="18" width="13" style="15" customWidth="1"/>
    <col min="19" max="19" width="21" style="35" customWidth="1"/>
    <col min="20" max="20" width="19.7109375" style="35" customWidth="1"/>
    <col min="21" max="22" width="16.7109375" style="35" customWidth="1"/>
    <col min="23" max="23" width="14.7109375" style="153" customWidth="1"/>
    <col min="24" max="24" width="14.85546875" style="154" customWidth="1"/>
    <col min="25" max="33" width="13.5703125" style="154" customWidth="1"/>
  </cols>
  <sheetData>
    <row r="1" spans="1:34" ht="90" x14ac:dyDescent="0.25">
      <c r="A1" s="55" t="s">
        <v>163</v>
      </c>
      <c r="B1" s="164" t="s">
        <v>7</v>
      </c>
      <c r="C1" s="162"/>
      <c r="D1" s="162" t="s">
        <v>4</v>
      </c>
      <c r="E1" s="162"/>
      <c r="F1" s="162" t="s">
        <v>203</v>
      </c>
      <c r="G1" s="162"/>
      <c r="H1" s="162" t="s">
        <v>1</v>
      </c>
      <c r="I1" s="162"/>
      <c r="J1" s="162" t="s">
        <v>0</v>
      </c>
      <c r="K1" s="162"/>
      <c r="L1" s="162" t="s">
        <v>3</v>
      </c>
      <c r="M1" s="162"/>
      <c r="N1" s="162" t="s">
        <v>2</v>
      </c>
      <c r="O1" s="162"/>
      <c r="P1" s="16" t="s">
        <v>71</v>
      </c>
      <c r="Q1" s="163" t="s">
        <v>8</v>
      </c>
      <c r="R1" s="163"/>
      <c r="S1" s="39" t="s">
        <v>74</v>
      </c>
      <c r="T1" s="168" t="s">
        <v>350</v>
      </c>
      <c r="U1" s="169" t="s">
        <v>349</v>
      </c>
      <c r="V1" s="169" t="s">
        <v>348</v>
      </c>
      <c r="X1" s="166" t="s">
        <v>194</v>
      </c>
      <c r="Y1" s="167"/>
      <c r="Z1" s="167"/>
      <c r="AA1" s="167"/>
      <c r="AB1" s="167"/>
      <c r="AC1" s="167"/>
      <c r="AD1" s="167"/>
      <c r="AE1" s="167"/>
      <c r="AF1" s="167"/>
      <c r="AG1" s="167"/>
    </row>
    <row r="2" spans="1:34" ht="60" x14ac:dyDescent="0.25">
      <c r="A2" s="55" t="s">
        <v>6</v>
      </c>
      <c r="B2" s="19" t="s">
        <v>72</v>
      </c>
      <c r="C2" s="10" t="s">
        <v>73</v>
      </c>
      <c r="D2" s="19" t="s">
        <v>72</v>
      </c>
      <c r="E2" s="10" t="s">
        <v>73</v>
      </c>
      <c r="F2" s="19" t="s">
        <v>72</v>
      </c>
      <c r="G2" s="10" t="s">
        <v>73</v>
      </c>
      <c r="H2" s="19" t="s">
        <v>72</v>
      </c>
      <c r="I2" s="10" t="s">
        <v>73</v>
      </c>
      <c r="J2" s="19" t="s">
        <v>72</v>
      </c>
      <c r="K2" s="10" t="s">
        <v>73</v>
      </c>
      <c r="L2" s="19" t="s">
        <v>72</v>
      </c>
      <c r="M2" s="10" t="s">
        <v>73</v>
      </c>
      <c r="N2" s="19" t="s">
        <v>72</v>
      </c>
      <c r="O2" s="10" t="s">
        <v>73</v>
      </c>
      <c r="P2" s="10" t="s">
        <v>5</v>
      </c>
      <c r="Q2" s="19" t="s">
        <v>72</v>
      </c>
      <c r="R2" s="10" t="s">
        <v>73</v>
      </c>
      <c r="S2" s="40" t="s">
        <v>75</v>
      </c>
      <c r="T2" s="168"/>
      <c r="U2" s="169"/>
      <c r="V2" s="169"/>
      <c r="W2" s="24" t="s">
        <v>171</v>
      </c>
      <c r="X2" s="22">
        <v>2019</v>
      </c>
      <c r="Y2" s="44">
        <v>2020</v>
      </c>
      <c r="Z2" s="44">
        <v>2021</v>
      </c>
      <c r="AA2" s="44">
        <v>2022</v>
      </c>
      <c r="AB2" s="44">
        <v>2023</v>
      </c>
      <c r="AC2" s="44">
        <v>2024</v>
      </c>
      <c r="AD2" s="44">
        <v>2025</v>
      </c>
      <c r="AE2" s="44">
        <v>2026</v>
      </c>
      <c r="AF2" s="44">
        <v>2027</v>
      </c>
      <c r="AG2" s="44">
        <v>2028</v>
      </c>
    </row>
    <row r="3" spans="1:34" x14ac:dyDescent="0.25">
      <c r="A3" s="56" t="s">
        <v>9</v>
      </c>
      <c r="B3" s="116"/>
      <c r="C3" s="92"/>
      <c r="D3" s="116"/>
      <c r="E3" s="92"/>
      <c r="F3" s="116"/>
      <c r="G3" s="92"/>
      <c r="H3" s="116"/>
      <c r="I3" s="92"/>
      <c r="J3" s="116"/>
      <c r="K3" s="92"/>
      <c r="L3" s="116"/>
      <c r="M3" s="92"/>
      <c r="N3" s="116"/>
      <c r="O3" s="92"/>
      <c r="P3" s="92"/>
      <c r="Q3" s="91"/>
      <c r="R3" s="91"/>
      <c r="S3" s="92"/>
      <c r="T3" s="91"/>
      <c r="U3" s="91"/>
      <c r="V3" s="91"/>
      <c r="W3" s="6"/>
      <c r="X3" s="43">
        <v>8.0000000000000002E-3</v>
      </c>
      <c r="Y3" s="43">
        <v>8.9999999999999993E-3</v>
      </c>
      <c r="Z3" s="43">
        <v>1.2999999999999999E-2</v>
      </c>
      <c r="AA3" s="43">
        <v>1.4E-2</v>
      </c>
      <c r="AB3" s="43">
        <v>1.7999999999999999E-2</v>
      </c>
      <c r="AC3" s="43">
        <v>1.7999999999999999E-2</v>
      </c>
      <c r="AD3" s="43">
        <v>1.7999999999999999E-2</v>
      </c>
      <c r="AE3" s="43">
        <v>1.7999999999999999E-2</v>
      </c>
      <c r="AF3" s="43">
        <v>1.7999999999999999E-2</v>
      </c>
      <c r="AG3" s="43">
        <v>1.7999999999999999E-2</v>
      </c>
    </row>
    <row r="4" spans="1:34" x14ac:dyDescent="0.25">
      <c r="A4" s="57" t="s">
        <v>10</v>
      </c>
      <c r="B4" s="5">
        <v>6</v>
      </c>
      <c r="C4" s="11">
        <f>Parameters!$D$17</f>
        <v>0.22</v>
      </c>
      <c r="D4" s="5">
        <v>10</v>
      </c>
      <c r="E4" s="11">
        <f>Parameters!$D$19</f>
        <v>0.26</v>
      </c>
      <c r="F4" s="5"/>
      <c r="G4" s="11"/>
      <c r="H4" s="5"/>
      <c r="I4" s="11"/>
      <c r="J4" s="5">
        <v>15</v>
      </c>
      <c r="K4" s="49">
        <f>Parameters!$D$25</f>
        <v>0.31</v>
      </c>
      <c r="L4" s="4"/>
      <c r="M4" s="9"/>
      <c r="N4" s="4">
        <v>12</v>
      </c>
      <c r="O4" s="9">
        <f>Parameters!$D$29</f>
        <v>0.31</v>
      </c>
      <c r="P4" s="9"/>
      <c r="Q4" s="4"/>
      <c r="R4" s="9"/>
      <c r="S4" s="41">
        <v>0.5</v>
      </c>
      <c r="T4" s="41"/>
      <c r="U4" s="41"/>
      <c r="V4" s="41"/>
      <c r="W4" s="93">
        <f t="shared" ref="W4:W26" si="0">IF((B4*C4+D4*E4+F4*G4+H4*I4+J4*K4+L4*M4+N4*O4+P4+Q4*R4)=0,"",
                          ((B4*C4+D4*E4+F4*G4+H4*I4+J4*K4+L4*M4+N4*O4)*IF(U4&gt;0,U4,1)+P4+IF(Q4=0,1,Q4)*R4)*(1+Overhead_Common)*IF(V4&gt;0,V4,1))</f>
        <v>14.330139999999998</v>
      </c>
      <c r="X4" s="153">
        <f>W4</f>
        <v>14.330139999999998</v>
      </c>
      <c r="Y4" s="153">
        <f>X4*(1+$X$3)</f>
        <v>14.444781119999998</v>
      </c>
      <c r="Z4" s="153">
        <f>Y4*(1+$Y$3)</f>
        <v>14.574784150079998</v>
      </c>
      <c r="AA4" s="153">
        <f>Z4*(1+$Z$3)</f>
        <v>14.764256344031036</v>
      </c>
      <c r="AB4" s="153">
        <f>AA4*(1+$AA$3)</f>
        <v>14.97095593284747</v>
      </c>
      <c r="AC4" s="153">
        <f>AB4*(1+$AB$3)</f>
        <v>15.240433139638725</v>
      </c>
      <c r="AD4" s="153">
        <f>AC4*(1+$AC$3)</f>
        <v>15.514760936152221</v>
      </c>
      <c r="AE4" s="153">
        <f>AD4*(1+$AD$3)</f>
        <v>15.794026633002961</v>
      </c>
      <c r="AF4" s="153">
        <f>AE4*(1+$AE$3)</f>
        <v>16.078319112397015</v>
      </c>
      <c r="AG4" s="153">
        <f>AF4*(1+$AF$3)</f>
        <v>16.367728856420161</v>
      </c>
      <c r="AH4" s="15"/>
    </row>
    <row r="5" spans="1:34" x14ac:dyDescent="0.25">
      <c r="A5" s="57" t="s">
        <v>11</v>
      </c>
      <c r="B5" s="5">
        <v>6</v>
      </c>
      <c r="C5" s="11">
        <f>Parameters!$D$17</f>
        <v>0.22</v>
      </c>
      <c r="D5" s="5">
        <v>10</v>
      </c>
      <c r="E5" s="11">
        <f>Parameters!$D$19</f>
        <v>0.26</v>
      </c>
      <c r="F5" s="5"/>
      <c r="G5" s="11"/>
      <c r="H5" s="5">
        <v>50</v>
      </c>
      <c r="I5" s="11">
        <f>Parameters!$D$23</f>
        <v>0.31</v>
      </c>
      <c r="J5" s="5">
        <v>13</v>
      </c>
      <c r="K5" s="49">
        <f>Parameters!$D$25</f>
        <v>0.31</v>
      </c>
      <c r="L5" s="4">
        <v>14</v>
      </c>
      <c r="M5" s="9">
        <f>Parameters!$D$27</f>
        <v>0.31</v>
      </c>
      <c r="N5" s="4">
        <v>12</v>
      </c>
      <c r="O5" s="9">
        <f>Parameters!$D$29</f>
        <v>0.31</v>
      </c>
      <c r="P5" s="9"/>
      <c r="Q5" s="4"/>
      <c r="R5" s="9"/>
      <c r="S5" s="41">
        <v>0.5</v>
      </c>
      <c r="T5" s="41"/>
      <c r="U5" s="41"/>
      <c r="V5" s="41"/>
      <c r="W5" s="93">
        <f t="shared" si="0"/>
        <v>36.740659999999998</v>
      </c>
      <c r="X5" s="153">
        <f t="shared" ref="X5:X69" si="1">W5</f>
        <v>36.740659999999998</v>
      </c>
      <c r="Y5" s="153">
        <f t="shared" ref="Y5:Y69" si="2">X5*(1+$X$3)</f>
        <v>37.034585280000002</v>
      </c>
      <c r="Z5" s="153">
        <f t="shared" ref="Z5:Z69" si="3">Y5*(1+$Y$3)</f>
        <v>37.367896547519997</v>
      </c>
      <c r="AA5" s="153">
        <f t="shared" ref="AA5:AA69" si="4">Z5*(1+$Z$3)</f>
        <v>37.853679202637757</v>
      </c>
      <c r="AB5" s="153">
        <f t="shared" ref="AB5:AB69" si="5">AA5*(1+$AA$3)</f>
        <v>38.383630711474687</v>
      </c>
      <c r="AC5" s="153">
        <f t="shared" ref="AC5:AC69" si="6">AB5*(1+$AB$3)</f>
        <v>39.074536064281233</v>
      </c>
      <c r="AD5" s="153">
        <f t="shared" ref="AD5:AD69" si="7">AC5*(1+$AC$3)</f>
        <v>39.777877713438293</v>
      </c>
      <c r="AE5" s="153">
        <f t="shared" ref="AE5:AE69" si="8">AD5*(1+$AD$3)</f>
        <v>40.493879512280181</v>
      </c>
      <c r="AF5" s="153">
        <f t="shared" ref="AF5:AF69" si="9">AE5*(1+$AE$3)</f>
        <v>41.222769343501227</v>
      </c>
      <c r="AG5" s="153">
        <f t="shared" ref="AG5:AG69" si="10">AF5*(1+$AF$3)</f>
        <v>41.964779191684251</v>
      </c>
      <c r="AH5" s="15"/>
    </row>
    <row r="6" spans="1:34" x14ac:dyDescent="0.25">
      <c r="A6" s="57" t="s">
        <v>76</v>
      </c>
      <c r="B6" s="5">
        <v>6</v>
      </c>
      <c r="C6" s="11">
        <f>Parameters!$D$17</f>
        <v>0.22</v>
      </c>
      <c r="D6" s="5"/>
      <c r="E6" s="11"/>
      <c r="F6" s="5"/>
      <c r="G6" s="11"/>
      <c r="H6" s="5"/>
      <c r="I6" s="11"/>
      <c r="J6" s="5">
        <v>5</v>
      </c>
      <c r="K6" s="49">
        <f>Parameters!$D$25</f>
        <v>0.31</v>
      </c>
      <c r="L6" s="4"/>
      <c r="M6" s="9"/>
      <c r="N6" s="4">
        <v>5</v>
      </c>
      <c r="O6" s="9">
        <f>Parameters!$D$29</f>
        <v>0.31</v>
      </c>
      <c r="P6" s="9"/>
      <c r="Q6" s="4"/>
      <c r="R6" s="9"/>
      <c r="S6" s="41">
        <v>0.5</v>
      </c>
      <c r="T6" s="41"/>
      <c r="U6" s="41"/>
      <c r="V6" s="41"/>
      <c r="W6" s="93">
        <f t="shared" si="0"/>
        <v>5.1537199999999999</v>
      </c>
      <c r="X6" s="153">
        <f t="shared" si="1"/>
        <v>5.1537199999999999</v>
      </c>
      <c r="Y6" s="153">
        <f t="shared" si="2"/>
        <v>5.1949497600000001</v>
      </c>
      <c r="Z6" s="153">
        <f t="shared" si="3"/>
        <v>5.2417043078399992</v>
      </c>
      <c r="AA6" s="153">
        <f t="shared" si="4"/>
        <v>5.3098464638419189</v>
      </c>
      <c r="AB6" s="153">
        <f t="shared" si="5"/>
        <v>5.3841843143357062</v>
      </c>
      <c r="AC6" s="153">
        <f t="shared" si="6"/>
        <v>5.4810996319937493</v>
      </c>
      <c r="AD6" s="153">
        <f t="shared" si="7"/>
        <v>5.5797594253696365</v>
      </c>
      <c r="AE6" s="153">
        <f t="shared" si="8"/>
        <v>5.6801950950262903</v>
      </c>
      <c r="AF6" s="153">
        <f t="shared" si="9"/>
        <v>5.7824386067367639</v>
      </c>
      <c r="AG6" s="153">
        <f t="shared" si="10"/>
        <v>5.8865225016580256</v>
      </c>
      <c r="AH6" s="15"/>
    </row>
    <row r="7" spans="1:34" x14ac:dyDescent="0.25">
      <c r="A7" s="57" t="s">
        <v>12</v>
      </c>
      <c r="B7" s="5">
        <v>6</v>
      </c>
      <c r="C7" s="11">
        <f>Parameters!$D$17</f>
        <v>0.22</v>
      </c>
      <c r="D7" s="5">
        <v>10</v>
      </c>
      <c r="E7" s="11">
        <f>Parameters!$D$19</f>
        <v>0.26</v>
      </c>
      <c r="F7" s="5"/>
      <c r="G7" s="11"/>
      <c r="H7" s="5"/>
      <c r="I7" s="11"/>
      <c r="J7" s="5">
        <v>15</v>
      </c>
      <c r="K7" s="49">
        <f>Parameters!$D$25</f>
        <v>0.31</v>
      </c>
      <c r="L7" s="4"/>
      <c r="M7" s="9"/>
      <c r="N7" s="4">
        <v>12</v>
      </c>
      <c r="O7" s="9">
        <f>Parameters!$D$29</f>
        <v>0.31</v>
      </c>
      <c r="P7" s="9"/>
      <c r="Q7" s="4"/>
      <c r="R7" s="9"/>
      <c r="S7" s="41">
        <v>0.5</v>
      </c>
      <c r="T7" s="41"/>
      <c r="U7" s="41"/>
      <c r="V7" s="41"/>
      <c r="W7" s="93">
        <f t="shared" si="0"/>
        <v>14.330139999999998</v>
      </c>
      <c r="X7" s="153">
        <f t="shared" si="1"/>
        <v>14.330139999999998</v>
      </c>
      <c r="Y7" s="153">
        <f t="shared" si="2"/>
        <v>14.444781119999998</v>
      </c>
      <c r="Z7" s="153">
        <f t="shared" si="3"/>
        <v>14.574784150079998</v>
      </c>
      <c r="AA7" s="153">
        <f t="shared" si="4"/>
        <v>14.764256344031036</v>
      </c>
      <c r="AB7" s="153">
        <f t="shared" si="5"/>
        <v>14.97095593284747</v>
      </c>
      <c r="AC7" s="153">
        <f t="shared" si="6"/>
        <v>15.240433139638725</v>
      </c>
      <c r="AD7" s="153">
        <f t="shared" si="7"/>
        <v>15.514760936152221</v>
      </c>
      <c r="AE7" s="153">
        <f t="shared" si="8"/>
        <v>15.794026633002961</v>
      </c>
      <c r="AF7" s="153">
        <f t="shared" si="9"/>
        <v>16.078319112397015</v>
      </c>
      <c r="AG7" s="153">
        <f t="shared" si="10"/>
        <v>16.367728856420161</v>
      </c>
      <c r="AH7" s="15"/>
    </row>
    <row r="8" spans="1:34" x14ac:dyDescent="0.25">
      <c r="A8" s="57" t="s">
        <v>13</v>
      </c>
      <c r="B8" s="5">
        <v>8</v>
      </c>
      <c r="C8" s="11">
        <f>Parameters!$D$17</f>
        <v>0.22</v>
      </c>
      <c r="D8" s="5">
        <v>10</v>
      </c>
      <c r="E8" s="11">
        <f>Parameters!$D$19</f>
        <v>0.26</v>
      </c>
      <c r="F8" s="5"/>
      <c r="G8" s="11"/>
      <c r="H8" s="5">
        <v>50</v>
      </c>
      <c r="I8" s="11">
        <f>Parameters!$D$23</f>
        <v>0.31</v>
      </c>
      <c r="J8" s="5">
        <v>25</v>
      </c>
      <c r="K8" s="49">
        <f>Parameters!$D$25</f>
        <v>0.31</v>
      </c>
      <c r="L8" s="4">
        <v>14</v>
      </c>
      <c r="M8" s="9">
        <f>Parameters!$D$27</f>
        <v>0.31</v>
      </c>
      <c r="N8" s="4">
        <v>10</v>
      </c>
      <c r="O8" s="9">
        <f>Parameters!$D$29</f>
        <v>0.31</v>
      </c>
      <c r="P8" s="9"/>
      <c r="Q8" s="4"/>
      <c r="R8" s="9"/>
      <c r="S8" s="41">
        <v>0.5</v>
      </c>
      <c r="T8" s="41"/>
      <c r="U8" s="41"/>
      <c r="V8" s="41"/>
      <c r="W8" s="93">
        <f t="shared" si="0"/>
        <v>40.868299999999991</v>
      </c>
      <c r="X8" s="153">
        <f t="shared" si="1"/>
        <v>40.868299999999991</v>
      </c>
      <c r="Y8" s="153">
        <f t="shared" si="2"/>
        <v>41.195246399999988</v>
      </c>
      <c r="Z8" s="153">
        <f t="shared" si="3"/>
        <v>41.566003617599982</v>
      </c>
      <c r="AA8" s="153">
        <f t="shared" si="4"/>
        <v>42.106361664628778</v>
      </c>
      <c r="AB8" s="153">
        <f t="shared" si="5"/>
        <v>42.695850727933582</v>
      </c>
      <c r="AC8" s="153">
        <f t="shared" si="6"/>
        <v>43.464376041036388</v>
      </c>
      <c r="AD8" s="153">
        <f t="shared" si="7"/>
        <v>44.246734809775042</v>
      </c>
      <c r="AE8" s="153">
        <f t="shared" si="8"/>
        <v>45.043176036350992</v>
      </c>
      <c r="AF8" s="153">
        <f t="shared" si="9"/>
        <v>45.853953205005311</v>
      </c>
      <c r="AG8" s="153">
        <f t="shared" si="10"/>
        <v>46.679324362695411</v>
      </c>
      <c r="AH8" s="15"/>
    </row>
    <row r="9" spans="1:34" x14ac:dyDescent="0.25">
      <c r="A9" s="57" t="s">
        <v>198</v>
      </c>
      <c r="B9" s="5">
        <v>6</v>
      </c>
      <c r="C9" s="11">
        <f>Parameters!$D$17</f>
        <v>0.22</v>
      </c>
      <c r="D9" s="5">
        <v>10</v>
      </c>
      <c r="E9" s="11">
        <f>Parameters!$D$19</f>
        <v>0.26</v>
      </c>
      <c r="F9" s="5"/>
      <c r="G9" s="11"/>
      <c r="H9" s="5"/>
      <c r="I9" s="11"/>
      <c r="J9" s="5">
        <v>15</v>
      </c>
      <c r="K9" s="49">
        <f>Parameters!$D$25</f>
        <v>0.31</v>
      </c>
      <c r="L9" s="4"/>
      <c r="M9" s="9"/>
      <c r="N9" s="4">
        <v>12</v>
      </c>
      <c r="O9" s="9">
        <f>Parameters!$D$29</f>
        <v>0.31</v>
      </c>
      <c r="P9" s="9"/>
      <c r="Q9" s="4"/>
      <c r="R9" s="9"/>
      <c r="S9" s="41">
        <v>0.5</v>
      </c>
      <c r="T9" s="41"/>
      <c r="U9" s="41"/>
      <c r="V9" s="41"/>
      <c r="W9" s="93">
        <f t="shared" si="0"/>
        <v>14.330139999999998</v>
      </c>
      <c r="X9" s="153">
        <f t="shared" si="1"/>
        <v>14.330139999999998</v>
      </c>
      <c r="Y9" s="153">
        <f t="shared" si="2"/>
        <v>14.444781119999998</v>
      </c>
      <c r="Z9" s="153">
        <f t="shared" si="3"/>
        <v>14.574784150079998</v>
      </c>
      <c r="AA9" s="153">
        <f t="shared" si="4"/>
        <v>14.764256344031036</v>
      </c>
      <c r="AB9" s="153">
        <f t="shared" si="5"/>
        <v>14.97095593284747</v>
      </c>
      <c r="AC9" s="153">
        <f t="shared" si="6"/>
        <v>15.240433139638725</v>
      </c>
      <c r="AD9" s="153">
        <f t="shared" si="7"/>
        <v>15.514760936152221</v>
      </c>
      <c r="AE9" s="153">
        <f t="shared" si="8"/>
        <v>15.794026633002961</v>
      </c>
      <c r="AF9" s="153">
        <f t="shared" si="9"/>
        <v>16.078319112397015</v>
      </c>
      <c r="AG9" s="153">
        <f t="shared" si="10"/>
        <v>16.367728856420161</v>
      </c>
      <c r="AH9" s="15"/>
    </row>
    <row r="10" spans="1:34" x14ac:dyDescent="0.25">
      <c r="A10" s="57" t="s">
        <v>77</v>
      </c>
      <c r="B10" s="5">
        <v>11</v>
      </c>
      <c r="C10" s="11">
        <f>Parameters!$D$17</f>
        <v>0.22</v>
      </c>
      <c r="D10" s="5">
        <v>10</v>
      </c>
      <c r="E10" s="11">
        <f>Parameters!$D$19</f>
        <v>0.26</v>
      </c>
      <c r="F10" s="5"/>
      <c r="G10" s="11"/>
      <c r="H10" s="5"/>
      <c r="I10" s="11"/>
      <c r="J10" s="5">
        <v>20</v>
      </c>
      <c r="K10" s="49">
        <f>Parameters!$D$25</f>
        <v>0.31</v>
      </c>
      <c r="L10" s="4"/>
      <c r="M10" s="9"/>
      <c r="N10" s="4">
        <v>10</v>
      </c>
      <c r="O10" s="9">
        <f>Parameters!$D$29</f>
        <v>0.31</v>
      </c>
      <c r="P10" s="9"/>
      <c r="Q10" s="4"/>
      <c r="R10" s="9"/>
      <c r="S10" s="41">
        <v>0.5</v>
      </c>
      <c r="T10" s="41"/>
      <c r="U10" s="41"/>
      <c r="V10" s="41"/>
      <c r="W10" s="93">
        <f t="shared" si="0"/>
        <v>16.697119999999998</v>
      </c>
      <c r="X10" s="153">
        <f t="shared" si="1"/>
        <v>16.697119999999998</v>
      </c>
      <c r="Y10" s="153">
        <f t="shared" si="2"/>
        <v>16.830696959999997</v>
      </c>
      <c r="Z10" s="153">
        <f t="shared" si="3"/>
        <v>16.982173232639994</v>
      </c>
      <c r="AA10" s="153">
        <f t="shared" si="4"/>
        <v>17.202941484664311</v>
      </c>
      <c r="AB10" s="153">
        <f t="shared" si="5"/>
        <v>17.443782665449611</v>
      </c>
      <c r="AC10" s="153">
        <f t="shared" si="6"/>
        <v>17.757770753427703</v>
      </c>
      <c r="AD10" s="153">
        <f t="shared" si="7"/>
        <v>18.077410626989401</v>
      </c>
      <c r="AE10" s="153">
        <f t="shared" si="8"/>
        <v>18.402804018275212</v>
      </c>
      <c r="AF10" s="153">
        <f t="shared" si="9"/>
        <v>18.734054490604166</v>
      </c>
      <c r="AG10" s="153">
        <f t="shared" si="10"/>
        <v>19.071267471435043</v>
      </c>
      <c r="AH10" s="15"/>
    </row>
    <row r="11" spans="1:34" x14ac:dyDescent="0.25">
      <c r="A11" s="57" t="s">
        <v>78</v>
      </c>
      <c r="B11" s="5">
        <v>11</v>
      </c>
      <c r="C11" s="11">
        <f>Parameters!$D$17</f>
        <v>0.22</v>
      </c>
      <c r="D11" s="5">
        <v>10</v>
      </c>
      <c r="E11" s="11">
        <f>Parameters!$D$19</f>
        <v>0.26</v>
      </c>
      <c r="F11" s="5"/>
      <c r="G11" s="11"/>
      <c r="H11" s="5">
        <v>50</v>
      </c>
      <c r="I11" s="11">
        <f>Parameters!$D$23</f>
        <v>0.31</v>
      </c>
      <c r="J11" s="5">
        <v>22</v>
      </c>
      <c r="K11" s="49">
        <f>Parameters!$D$25</f>
        <v>0.31</v>
      </c>
      <c r="L11" s="4"/>
      <c r="M11" s="9"/>
      <c r="N11" s="4">
        <v>10</v>
      </c>
      <c r="O11" s="9">
        <f>Parameters!$D$29</f>
        <v>0.31</v>
      </c>
      <c r="P11" s="9"/>
      <c r="Q11" s="4"/>
      <c r="R11" s="9"/>
      <c r="S11" s="41">
        <v>0.5</v>
      </c>
      <c r="T11" s="41"/>
      <c r="U11" s="41"/>
      <c r="V11" s="41"/>
      <c r="W11" s="93">
        <f t="shared" si="0"/>
        <v>35.493040000000001</v>
      </c>
      <c r="X11" s="153">
        <f t="shared" si="1"/>
        <v>35.493040000000001</v>
      </c>
      <c r="Y11" s="153">
        <f t="shared" si="2"/>
        <v>35.776984320000004</v>
      </c>
      <c r="Z11" s="153">
        <f t="shared" si="3"/>
        <v>36.098977178879998</v>
      </c>
      <c r="AA11" s="153">
        <f t="shared" si="4"/>
        <v>36.568263882205436</v>
      </c>
      <c r="AB11" s="153">
        <f t="shared" si="5"/>
        <v>37.08021957655631</v>
      </c>
      <c r="AC11" s="153">
        <f t="shared" si="6"/>
        <v>37.747663528934325</v>
      </c>
      <c r="AD11" s="153">
        <f t="shared" si="7"/>
        <v>38.427121472455141</v>
      </c>
      <c r="AE11" s="153">
        <f t="shared" si="8"/>
        <v>39.118809658959336</v>
      </c>
      <c r="AF11" s="153">
        <f t="shared" si="9"/>
        <v>39.822948232820607</v>
      </c>
      <c r="AG11" s="153">
        <f t="shared" si="10"/>
        <v>40.539761301011382</v>
      </c>
      <c r="AH11" s="15"/>
    </row>
    <row r="12" spans="1:34" x14ac:dyDescent="0.25">
      <c r="A12" s="57" t="s">
        <v>14</v>
      </c>
      <c r="B12" s="5">
        <v>10</v>
      </c>
      <c r="C12" s="11">
        <f>Parameters!$D$17</f>
        <v>0.22</v>
      </c>
      <c r="D12" s="5">
        <v>10</v>
      </c>
      <c r="E12" s="11">
        <f>Parameters!$D$19</f>
        <v>0.26</v>
      </c>
      <c r="F12" s="5"/>
      <c r="G12" s="11"/>
      <c r="H12" s="5">
        <v>50</v>
      </c>
      <c r="I12" s="11">
        <f>Parameters!$D$23</f>
        <v>0.31</v>
      </c>
      <c r="J12" s="5">
        <v>23</v>
      </c>
      <c r="K12" s="49">
        <f>Parameters!$D$25</f>
        <v>0.31</v>
      </c>
      <c r="L12" s="4"/>
      <c r="M12" s="9"/>
      <c r="N12" s="4">
        <v>10</v>
      </c>
      <c r="O12" s="9">
        <f>Parameters!$D$29</f>
        <v>0.31</v>
      </c>
      <c r="P12" s="9"/>
      <c r="Q12" s="4"/>
      <c r="R12" s="9"/>
      <c r="S12" s="41">
        <v>0.5</v>
      </c>
      <c r="T12" s="41"/>
      <c r="U12" s="41"/>
      <c r="V12" s="41"/>
      <c r="W12" s="93">
        <f t="shared" si="0"/>
        <v>35.59798</v>
      </c>
      <c r="X12" s="153">
        <f t="shared" si="1"/>
        <v>35.59798</v>
      </c>
      <c r="Y12" s="153">
        <f t="shared" si="2"/>
        <v>35.882763840000003</v>
      </c>
      <c r="Z12" s="153">
        <f t="shared" si="3"/>
        <v>36.205708714559997</v>
      </c>
      <c r="AA12" s="153">
        <f t="shared" si="4"/>
        <v>36.676382927849275</v>
      </c>
      <c r="AB12" s="153">
        <f t="shared" si="5"/>
        <v>37.189852288839162</v>
      </c>
      <c r="AC12" s="153">
        <f t="shared" si="6"/>
        <v>37.85926963003827</v>
      </c>
      <c r="AD12" s="153">
        <f t="shared" si="7"/>
        <v>38.540736483378957</v>
      </c>
      <c r="AE12" s="153">
        <f t="shared" si="8"/>
        <v>39.234469740079781</v>
      </c>
      <c r="AF12" s="153">
        <f t="shared" si="9"/>
        <v>39.940690195401217</v>
      </c>
      <c r="AG12" s="153">
        <f t="shared" si="10"/>
        <v>40.659622618918441</v>
      </c>
      <c r="AH12" s="15"/>
    </row>
    <row r="13" spans="1:34" x14ac:dyDescent="0.25">
      <c r="A13" s="57" t="s">
        <v>100</v>
      </c>
      <c r="B13" s="5">
        <v>10</v>
      </c>
      <c r="C13" s="11">
        <f>Parameters!$D$17</f>
        <v>0.22</v>
      </c>
      <c r="D13" s="5">
        <v>10</v>
      </c>
      <c r="E13" s="11">
        <f>Parameters!$D$19</f>
        <v>0.26</v>
      </c>
      <c r="F13" s="5"/>
      <c r="G13" s="11"/>
      <c r="H13" s="5">
        <v>50</v>
      </c>
      <c r="I13" s="11">
        <f>Parameters!$D$23</f>
        <v>0.31</v>
      </c>
      <c r="J13" s="5">
        <v>23</v>
      </c>
      <c r="K13" s="49">
        <f>Parameters!$D$25</f>
        <v>0.31</v>
      </c>
      <c r="L13" s="4"/>
      <c r="M13" s="9"/>
      <c r="N13" s="4">
        <v>10</v>
      </c>
      <c r="O13" s="9">
        <f>Parameters!$D$29</f>
        <v>0.31</v>
      </c>
      <c r="P13" s="9"/>
      <c r="Q13" s="4"/>
      <c r="R13" s="9"/>
      <c r="S13" s="41">
        <v>0.5</v>
      </c>
      <c r="T13" s="41"/>
      <c r="U13" s="41"/>
      <c r="V13" s="41"/>
      <c r="W13" s="93">
        <f t="shared" si="0"/>
        <v>35.59798</v>
      </c>
      <c r="X13" s="153">
        <f t="shared" si="1"/>
        <v>35.59798</v>
      </c>
      <c r="Y13" s="153">
        <f t="shared" si="2"/>
        <v>35.882763840000003</v>
      </c>
      <c r="Z13" s="153">
        <f t="shared" si="3"/>
        <v>36.205708714559997</v>
      </c>
      <c r="AA13" s="153">
        <f t="shared" si="4"/>
        <v>36.676382927849275</v>
      </c>
      <c r="AB13" s="153">
        <f t="shared" si="5"/>
        <v>37.189852288839162</v>
      </c>
      <c r="AC13" s="153">
        <f t="shared" si="6"/>
        <v>37.85926963003827</v>
      </c>
      <c r="AD13" s="153">
        <f t="shared" si="7"/>
        <v>38.540736483378957</v>
      </c>
      <c r="AE13" s="153">
        <f t="shared" si="8"/>
        <v>39.234469740079781</v>
      </c>
      <c r="AF13" s="153">
        <f t="shared" si="9"/>
        <v>39.940690195401217</v>
      </c>
      <c r="AG13" s="153">
        <f t="shared" si="10"/>
        <v>40.659622618918441</v>
      </c>
      <c r="AH13" s="15"/>
    </row>
    <row r="14" spans="1:34" x14ac:dyDescent="0.25">
      <c r="A14" s="57" t="s">
        <v>15</v>
      </c>
      <c r="B14" s="5">
        <v>8</v>
      </c>
      <c r="C14" s="11">
        <f>Parameters!$D$17</f>
        <v>0.22</v>
      </c>
      <c r="D14" s="5">
        <v>10</v>
      </c>
      <c r="E14" s="11">
        <f>Parameters!$D$19</f>
        <v>0.26</v>
      </c>
      <c r="F14" s="5"/>
      <c r="G14" s="11"/>
      <c r="H14" s="5">
        <v>50</v>
      </c>
      <c r="I14" s="11">
        <f>Parameters!$D$23</f>
        <v>0.31</v>
      </c>
      <c r="J14" s="5">
        <v>25</v>
      </c>
      <c r="K14" s="49">
        <f>Parameters!$D$25</f>
        <v>0.31</v>
      </c>
      <c r="L14" s="4">
        <v>14</v>
      </c>
      <c r="M14" s="9">
        <f>Parameters!$D$27</f>
        <v>0.31</v>
      </c>
      <c r="N14" s="4">
        <v>10</v>
      </c>
      <c r="O14" s="9">
        <f>Parameters!$D$29</f>
        <v>0.31</v>
      </c>
      <c r="P14" s="9"/>
      <c r="Q14" s="4"/>
      <c r="R14" s="9"/>
      <c r="S14" s="41">
        <v>0.5</v>
      </c>
      <c r="T14" s="41"/>
      <c r="U14" s="41"/>
      <c r="V14" s="41"/>
      <c r="W14" s="93">
        <f t="shared" si="0"/>
        <v>40.868299999999991</v>
      </c>
      <c r="X14" s="153">
        <f t="shared" si="1"/>
        <v>40.868299999999991</v>
      </c>
      <c r="Y14" s="153">
        <f t="shared" si="2"/>
        <v>41.195246399999988</v>
      </c>
      <c r="Z14" s="153">
        <f t="shared" si="3"/>
        <v>41.566003617599982</v>
      </c>
      <c r="AA14" s="153">
        <f t="shared" si="4"/>
        <v>42.106361664628778</v>
      </c>
      <c r="AB14" s="153">
        <f t="shared" si="5"/>
        <v>42.695850727933582</v>
      </c>
      <c r="AC14" s="153">
        <f t="shared" si="6"/>
        <v>43.464376041036388</v>
      </c>
      <c r="AD14" s="153">
        <f t="shared" si="7"/>
        <v>44.246734809775042</v>
      </c>
      <c r="AE14" s="153">
        <f t="shared" si="8"/>
        <v>45.043176036350992</v>
      </c>
      <c r="AF14" s="153">
        <f t="shared" si="9"/>
        <v>45.853953205005311</v>
      </c>
      <c r="AG14" s="153">
        <f t="shared" si="10"/>
        <v>46.679324362695411</v>
      </c>
      <c r="AH14" s="15"/>
    </row>
    <row r="15" spans="1:34" x14ac:dyDescent="0.25">
      <c r="A15" s="57" t="s">
        <v>16</v>
      </c>
      <c r="B15" s="5">
        <v>10</v>
      </c>
      <c r="C15" s="11">
        <f>Parameters!$D$17</f>
        <v>0.22</v>
      </c>
      <c r="D15" s="5">
        <v>10</v>
      </c>
      <c r="E15" s="11">
        <f>Parameters!$D$19</f>
        <v>0.26</v>
      </c>
      <c r="F15" s="5"/>
      <c r="G15" s="11"/>
      <c r="H15" s="5">
        <v>50</v>
      </c>
      <c r="I15" s="11">
        <f>Parameters!$D$23</f>
        <v>0.31</v>
      </c>
      <c r="J15" s="5">
        <v>23</v>
      </c>
      <c r="K15" s="49">
        <f>Parameters!$D$25</f>
        <v>0.31</v>
      </c>
      <c r="L15" s="4"/>
      <c r="M15" s="9"/>
      <c r="N15" s="4">
        <v>10</v>
      </c>
      <c r="O15" s="9">
        <f>Parameters!$D$29</f>
        <v>0.31</v>
      </c>
      <c r="P15" s="9"/>
      <c r="Q15" s="4"/>
      <c r="R15" s="9"/>
      <c r="S15" s="41">
        <v>0.5</v>
      </c>
      <c r="T15" s="41"/>
      <c r="U15" s="41"/>
      <c r="V15" s="41"/>
      <c r="W15" s="93">
        <f t="shared" si="0"/>
        <v>35.59798</v>
      </c>
      <c r="X15" s="153">
        <f t="shared" si="1"/>
        <v>35.59798</v>
      </c>
      <c r="Y15" s="153">
        <f t="shared" si="2"/>
        <v>35.882763840000003</v>
      </c>
      <c r="Z15" s="153">
        <f t="shared" si="3"/>
        <v>36.205708714559997</v>
      </c>
      <c r="AA15" s="153">
        <f t="shared" si="4"/>
        <v>36.676382927849275</v>
      </c>
      <c r="AB15" s="153">
        <f t="shared" si="5"/>
        <v>37.189852288839162</v>
      </c>
      <c r="AC15" s="153">
        <f t="shared" si="6"/>
        <v>37.85926963003827</v>
      </c>
      <c r="AD15" s="153">
        <f t="shared" si="7"/>
        <v>38.540736483378957</v>
      </c>
      <c r="AE15" s="153">
        <f t="shared" si="8"/>
        <v>39.234469740079781</v>
      </c>
      <c r="AF15" s="153">
        <f t="shared" si="9"/>
        <v>39.940690195401217</v>
      </c>
      <c r="AG15" s="153">
        <f t="shared" si="10"/>
        <v>40.659622618918441</v>
      </c>
      <c r="AH15" s="15"/>
    </row>
    <row r="16" spans="1:34" x14ac:dyDescent="0.25">
      <c r="A16" s="57" t="s">
        <v>99</v>
      </c>
      <c r="B16" s="5">
        <v>10</v>
      </c>
      <c r="C16" s="11">
        <f>Parameters!$D$17</f>
        <v>0.22</v>
      </c>
      <c r="D16" s="5">
        <v>10</v>
      </c>
      <c r="E16" s="11">
        <f>Parameters!$D$19</f>
        <v>0.26</v>
      </c>
      <c r="F16" s="5"/>
      <c r="G16" s="11"/>
      <c r="H16" s="5">
        <v>50</v>
      </c>
      <c r="I16" s="11">
        <f>Parameters!$D$23</f>
        <v>0.31</v>
      </c>
      <c r="J16" s="5">
        <v>23</v>
      </c>
      <c r="K16" s="49">
        <f>Parameters!$D$25</f>
        <v>0.31</v>
      </c>
      <c r="L16" s="4"/>
      <c r="M16" s="9"/>
      <c r="N16" s="4">
        <v>10</v>
      </c>
      <c r="O16" s="9">
        <f>Parameters!$D$29</f>
        <v>0.31</v>
      </c>
      <c r="P16" s="9"/>
      <c r="Q16" s="4"/>
      <c r="R16" s="9"/>
      <c r="S16" s="41">
        <v>0.5</v>
      </c>
      <c r="T16" s="41"/>
      <c r="U16" s="41"/>
      <c r="V16" s="41"/>
      <c r="W16" s="93">
        <f t="shared" si="0"/>
        <v>35.59798</v>
      </c>
      <c r="X16" s="153">
        <f t="shared" si="1"/>
        <v>35.59798</v>
      </c>
      <c r="Y16" s="153">
        <f t="shared" si="2"/>
        <v>35.882763840000003</v>
      </c>
      <c r="Z16" s="153">
        <f t="shared" si="3"/>
        <v>36.205708714559997</v>
      </c>
      <c r="AA16" s="153">
        <f t="shared" si="4"/>
        <v>36.676382927849275</v>
      </c>
      <c r="AB16" s="153">
        <f t="shared" si="5"/>
        <v>37.189852288839162</v>
      </c>
      <c r="AC16" s="153">
        <f t="shared" si="6"/>
        <v>37.85926963003827</v>
      </c>
      <c r="AD16" s="153">
        <f t="shared" si="7"/>
        <v>38.540736483378957</v>
      </c>
      <c r="AE16" s="153">
        <f t="shared" si="8"/>
        <v>39.234469740079781</v>
      </c>
      <c r="AF16" s="153">
        <f t="shared" si="9"/>
        <v>39.940690195401217</v>
      </c>
      <c r="AG16" s="153">
        <f t="shared" si="10"/>
        <v>40.659622618918441</v>
      </c>
      <c r="AH16" s="15"/>
    </row>
    <row r="17" spans="1:34" x14ac:dyDescent="0.25">
      <c r="A17" s="57" t="s">
        <v>17</v>
      </c>
      <c r="B17" s="5">
        <v>8</v>
      </c>
      <c r="C17" s="11">
        <f>Parameters!$D$17</f>
        <v>0.22</v>
      </c>
      <c r="D17" s="5">
        <v>10</v>
      </c>
      <c r="E17" s="11">
        <f>Parameters!$D$19</f>
        <v>0.26</v>
      </c>
      <c r="F17" s="5"/>
      <c r="G17" s="11"/>
      <c r="H17" s="5">
        <v>50</v>
      </c>
      <c r="I17" s="11">
        <f>Parameters!$D$23</f>
        <v>0.31</v>
      </c>
      <c r="J17" s="5">
        <v>25</v>
      </c>
      <c r="K17" s="49">
        <f>Parameters!$D$25</f>
        <v>0.31</v>
      </c>
      <c r="L17" s="4">
        <v>14</v>
      </c>
      <c r="M17" s="9">
        <f>Parameters!$D$27</f>
        <v>0.31</v>
      </c>
      <c r="N17" s="4">
        <v>10</v>
      </c>
      <c r="O17" s="9">
        <f>Parameters!$D$29</f>
        <v>0.31</v>
      </c>
      <c r="P17" s="9"/>
      <c r="Q17" s="4"/>
      <c r="R17" s="9"/>
      <c r="S17" s="41">
        <v>0.5</v>
      </c>
      <c r="T17" s="41"/>
      <c r="U17" s="41"/>
      <c r="V17" s="41"/>
      <c r="W17" s="93">
        <f t="shared" si="0"/>
        <v>40.868299999999991</v>
      </c>
      <c r="X17" s="153">
        <f t="shared" si="1"/>
        <v>40.868299999999991</v>
      </c>
      <c r="Y17" s="153">
        <f t="shared" si="2"/>
        <v>41.195246399999988</v>
      </c>
      <c r="Z17" s="153">
        <f t="shared" si="3"/>
        <v>41.566003617599982</v>
      </c>
      <c r="AA17" s="153">
        <f t="shared" si="4"/>
        <v>42.106361664628778</v>
      </c>
      <c r="AB17" s="153">
        <f t="shared" si="5"/>
        <v>42.695850727933582</v>
      </c>
      <c r="AC17" s="153">
        <f t="shared" si="6"/>
        <v>43.464376041036388</v>
      </c>
      <c r="AD17" s="153">
        <f t="shared" si="7"/>
        <v>44.246734809775042</v>
      </c>
      <c r="AE17" s="153">
        <f t="shared" si="8"/>
        <v>45.043176036350992</v>
      </c>
      <c r="AF17" s="153">
        <f t="shared" si="9"/>
        <v>45.853953205005311</v>
      </c>
      <c r="AG17" s="153">
        <f t="shared" si="10"/>
        <v>46.679324362695411</v>
      </c>
      <c r="AH17" s="15"/>
    </row>
    <row r="18" spans="1:34" x14ac:dyDescent="0.25">
      <c r="A18" s="57" t="s">
        <v>46</v>
      </c>
      <c r="B18" s="5"/>
      <c r="C18" s="11"/>
      <c r="D18" s="5">
        <v>10</v>
      </c>
      <c r="E18" s="11">
        <f>Parameters!$D$19</f>
        <v>0.26</v>
      </c>
      <c r="F18" s="5"/>
      <c r="G18" s="11"/>
      <c r="H18" s="5">
        <v>50</v>
      </c>
      <c r="I18" s="11">
        <f>Parameters!$D$23</f>
        <v>0.31</v>
      </c>
      <c r="J18" s="5"/>
      <c r="K18" s="9"/>
      <c r="L18" s="4"/>
      <c r="M18" s="9"/>
      <c r="N18" s="4"/>
      <c r="O18" s="9"/>
      <c r="P18" s="9"/>
      <c r="Q18" s="4"/>
      <c r="R18" s="9"/>
      <c r="S18" s="34"/>
      <c r="T18" s="34"/>
      <c r="U18" s="34"/>
      <c r="V18" s="34"/>
      <c r="W18" s="93">
        <f t="shared" si="0"/>
        <v>21.104600000000001</v>
      </c>
      <c r="X18" s="153">
        <f t="shared" si="1"/>
        <v>21.104600000000001</v>
      </c>
      <c r="Y18" s="153">
        <f t="shared" si="2"/>
        <v>21.273436800000002</v>
      </c>
      <c r="Z18" s="153">
        <f t="shared" si="3"/>
        <v>21.464897731200001</v>
      </c>
      <c r="AA18" s="153">
        <f t="shared" si="4"/>
        <v>21.743941401705598</v>
      </c>
      <c r="AB18" s="153">
        <f t="shared" si="5"/>
        <v>22.048356581329475</v>
      </c>
      <c r="AC18" s="153">
        <f t="shared" si="6"/>
        <v>22.445226999793405</v>
      </c>
      <c r="AD18" s="153">
        <f t="shared" si="7"/>
        <v>22.849241085789686</v>
      </c>
      <c r="AE18" s="153">
        <f t="shared" si="8"/>
        <v>23.260527425333901</v>
      </c>
      <c r="AF18" s="153">
        <f t="shared" si="9"/>
        <v>23.679216918989912</v>
      </c>
      <c r="AG18" s="153">
        <f t="shared" si="10"/>
        <v>24.105442823531732</v>
      </c>
      <c r="AH18" s="15"/>
    </row>
    <row r="19" spans="1:34" x14ac:dyDescent="0.25">
      <c r="A19" s="57" t="s">
        <v>95</v>
      </c>
      <c r="B19" s="5"/>
      <c r="C19" s="11"/>
      <c r="D19" s="5">
        <v>10</v>
      </c>
      <c r="E19" s="11">
        <f>Parameters!$D$19</f>
        <v>0.26</v>
      </c>
      <c r="F19" s="5"/>
      <c r="G19" s="11"/>
      <c r="H19" s="5">
        <v>50</v>
      </c>
      <c r="I19" s="11">
        <f>Parameters!$D$23</f>
        <v>0.31</v>
      </c>
      <c r="J19" s="5">
        <v>15</v>
      </c>
      <c r="K19" s="49">
        <f>Parameters!$D$25</f>
        <v>0.31</v>
      </c>
      <c r="L19" s="4">
        <v>28</v>
      </c>
      <c r="M19" s="9">
        <f>Parameters!$D$27</f>
        <v>0.31</v>
      </c>
      <c r="N19" s="4"/>
      <c r="O19" s="9"/>
      <c r="P19" s="9"/>
      <c r="Q19" s="4"/>
      <c r="R19" s="9"/>
      <c r="S19" s="34"/>
      <c r="T19" s="34"/>
      <c r="U19" s="34"/>
      <c r="V19" s="34"/>
      <c r="W19" s="93">
        <f t="shared" si="0"/>
        <v>36.647379999999998</v>
      </c>
      <c r="X19" s="153">
        <f t="shared" si="1"/>
        <v>36.647379999999998</v>
      </c>
      <c r="Y19" s="153">
        <f t="shared" si="2"/>
        <v>36.940559039999997</v>
      </c>
      <c r="Z19" s="153">
        <f t="shared" si="3"/>
        <v>37.273024071359991</v>
      </c>
      <c r="AA19" s="153">
        <f t="shared" si="4"/>
        <v>37.757573384287667</v>
      </c>
      <c r="AB19" s="153">
        <f t="shared" si="5"/>
        <v>38.286179411667696</v>
      </c>
      <c r="AC19" s="153">
        <f t="shared" si="6"/>
        <v>38.975330641077718</v>
      </c>
      <c r="AD19" s="153">
        <f t="shared" si="7"/>
        <v>39.676886592617116</v>
      </c>
      <c r="AE19" s="153">
        <f t="shared" si="8"/>
        <v>40.391070551284223</v>
      </c>
      <c r="AF19" s="153">
        <f t="shared" si="9"/>
        <v>41.118109821207341</v>
      </c>
      <c r="AG19" s="153">
        <f t="shared" si="10"/>
        <v>41.858235797989074</v>
      </c>
      <c r="AH19" s="15"/>
    </row>
    <row r="20" spans="1:34" x14ac:dyDescent="0.25">
      <c r="A20" s="57" t="s">
        <v>96</v>
      </c>
      <c r="B20" s="5">
        <v>3</v>
      </c>
      <c r="C20" s="11">
        <f>Parameters!$D$17</f>
        <v>0.22</v>
      </c>
      <c r="D20" s="5">
        <v>10</v>
      </c>
      <c r="E20" s="11">
        <f>Parameters!$D$19</f>
        <v>0.26</v>
      </c>
      <c r="F20" s="5"/>
      <c r="G20" s="11"/>
      <c r="H20" s="5">
        <v>50</v>
      </c>
      <c r="I20" s="11">
        <f>Parameters!$D$23</f>
        <v>0.31</v>
      </c>
      <c r="J20" s="5">
        <v>15</v>
      </c>
      <c r="K20" s="49">
        <f>Parameters!$D$25</f>
        <v>0.31</v>
      </c>
      <c r="L20" s="4">
        <v>5</v>
      </c>
      <c r="M20" s="9">
        <f>Parameters!$D$27</f>
        <v>0.31</v>
      </c>
      <c r="N20" s="4"/>
      <c r="O20" s="9"/>
      <c r="P20" s="9"/>
      <c r="Q20" s="4"/>
      <c r="R20" s="9"/>
      <c r="S20" s="34"/>
      <c r="T20" s="34"/>
      <c r="U20" s="34"/>
      <c r="V20" s="34"/>
      <c r="W20" s="93">
        <f t="shared" si="0"/>
        <v>29.103360000000002</v>
      </c>
      <c r="X20" s="153">
        <f t="shared" si="1"/>
        <v>29.103360000000002</v>
      </c>
      <c r="Y20" s="153">
        <f t="shared" si="2"/>
        <v>29.336186880000003</v>
      </c>
      <c r="Z20" s="153">
        <f t="shared" si="3"/>
        <v>29.600212561919999</v>
      </c>
      <c r="AA20" s="153">
        <f t="shared" si="4"/>
        <v>29.985015325224957</v>
      </c>
      <c r="AB20" s="153">
        <f t="shared" si="5"/>
        <v>30.404805539778106</v>
      </c>
      <c r="AC20" s="153">
        <f t="shared" si="6"/>
        <v>30.952092039494111</v>
      </c>
      <c r="AD20" s="153">
        <f t="shared" si="7"/>
        <v>31.509229696205004</v>
      </c>
      <c r="AE20" s="153">
        <f t="shared" si="8"/>
        <v>32.076395830736693</v>
      </c>
      <c r="AF20" s="153">
        <f t="shared" si="9"/>
        <v>32.653770955689957</v>
      </c>
      <c r="AG20" s="153">
        <f t="shared" si="10"/>
        <v>33.241538832892374</v>
      </c>
      <c r="AH20" s="15"/>
    </row>
    <row r="21" spans="1:34" x14ac:dyDescent="0.25">
      <c r="A21" s="57" t="s">
        <v>97</v>
      </c>
      <c r="B21" s="5"/>
      <c r="C21" s="11"/>
      <c r="D21" s="5">
        <v>10</v>
      </c>
      <c r="E21" s="11">
        <f>Parameters!$D$19</f>
        <v>0.26</v>
      </c>
      <c r="F21" s="5"/>
      <c r="G21" s="11"/>
      <c r="H21" s="5"/>
      <c r="I21" s="11"/>
      <c r="J21" s="5">
        <v>15</v>
      </c>
      <c r="K21" s="49">
        <f>Parameters!$D$25</f>
        <v>0.31</v>
      </c>
      <c r="L21" s="4">
        <v>15</v>
      </c>
      <c r="M21" s="9">
        <f>Parameters!$D$27</f>
        <v>0.31</v>
      </c>
      <c r="N21" s="4"/>
      <c r="O21" s="9"/>
      <c r="P21" s="9"/>
      <c r="Q21" s="4"/>
      <c r="R21" s="9"/>
      <c r="S21" s="34"/>
      <c r="T21" s="34"/>
      <c r="U21" s="34"/>
      <c r="V21" s="34"/>
      <c r="W21" s="93">
        <f t="shared" si="0"/>
        <v>13.875399999999999</v>
      </c>
      <c r="X21" s="153">
        <f t="shared" si="1"/>
        <v>13.875399999999999</v>
      </c>
      <c r="Y21" s="153">
        <f t="shared" si="2"/>
        <v>13.9864032</v>
      </c>
      <c r="Z21" s="153">
        <f t="shared" si="3"/>
        <v>14.112280828799998</v>
      </c>
      <c r="AA21" s="153">
        <f t="shared" si="4"/>
        <v>14.295740479574397</v>
      </c>
      <c r="AB21" s="153">
        <f t="shared" si="5"/>
        <v>14.495880846288438</v>
      </c>
      <c r="AC21" s="153">
        <f t="shared" si="6"/>
        <v>14.756806701521631</v>
      </c>
      <c r="AD21" s="153">
        <f t="shared" si="7"/>
        <v>15.02242922214902</v>
      </c>
      <c r="AE21" s="153">
        <f t="shared" si="8"/>
        <v>15.292832948147703</v>
      </c>
      <c r="AF21" s="153">
        <f t="shared" si="9"/>
        <v>15.568103941214362</v>
      </c>
      <c r="AG21" s="153">
        <f t="shared" si="10"/>
        <v>15.848329812156221</v>
      </c>
      <c r="AH21" s="15"/>
    </row>
    <row r="22" spans="1:34" x14ac:dyDescent="0.25">
      <c r="A22" s="57" t="s">
        <v>98</v>
      </c>
      <c r="B22" s="5"/>
      <c r="C22" s="11"/>
      <c r="D22" s="5">
        <v>10</v>
      </c>
      <c r="E22" s="11">
        <f>Parameters!$D$19</f>
        <v>0.26</v>
      </c>
      <c r="F22" s="5"/>
      <c r="G22" s="11"/>
      <c r="H22" s="5"/>
      <c r="I22" s="11"/>
      <c r="J22" s="5">
        <v>10</v>
      </c>
      <c r="K22" s="49">
        <f>Parameters!$D$25</f>
        <v>0.31</v>
      </c>
      <c r="L22" s="4">
        <v>15</v>
      </c>
      <c r="M22" s="9">
        <f>Parameters!$D$27</f>
        <v>0.31</v>
      </c>
      <c r="N22" s="4"/>
      <c r="O22" s="9"/>
      <c r="P22" s="9"/>
      <c r="Q22" s="4"/>
      <c r="R22" s="9"/>
      <c r="S22" s="34"/>
      <c r="T22" s="34"/>
      <c r="U22" s="34"/>
      <c r="V22" s="34"/>
      <c r="W22" s="93">
        <f t="shared" si="0"/>
        <v>12.068100000000001</v>
      </c>
      <c r="X22" s="153">
        <f t="shared" si="1"/>
        <v>12.068100000000001</v>
      </c>
      <c r="Y22" s="153">
        <f t="shared" si="2"/>
        <v>12.164644800000001</v>
      </c>
      <c r="Z22" s="153">
        <f t="shared" si="3"/>
        <v>12.274126603200001</v>
      </c>
      <c r="AA22" s="153">
        <f t="shared" si="4"/>
        <v>12.4336902490416</v>
      </c>
      <c r="AB22" s="153">
        <f t="shared" si="5"/>
        <v>12.607761912528183</v>
      </c>
      <c r="AC22" s="153">
        <f t="shared" si="6"/>
        <v>12.83470162695369</v>
      </c>
      <c r="AD22" s="153">
        <f t="shared" si="7"/>
        <v>13.065726256238856</v>
      </c>
      <c r="AE22" s="153">
        <f t="shared" si="8"/>
        <v>13.300909328851155</v>
      </c>
      <c r="AF22" s="153">
        <f t="shared" si="9"/>
        <v>13.540325696770475</v>
      </c>
      <c r="AG22" s="153">
        <f t="shared" si="10"/>
        <v>13.784051559312344</v>
      </c>
      <c r="AH22" s="15"/>
    </row>
    <row r="23" spans="1:34" x14ac:dyDescent="0.25">
      <c r="A23" s="57" t="s">
        <v>47</v>
      </c>
      <c r="B23" s="5">
        <v>3</v>
      </c>
      <c r="C23" s="11">
        <f>Parameters!$D$17</f>
        <v>0.22</v>
      </c>
      <c r="D23" s="5">
        <v>10</v>
      </c>
      <c r="E23" s="11">
        <f>Parameters!$D$19</f>
        <v>0.26</v>
      </c>
      <c r="F23" s="5"/>
      <c r="G23" s="11"/>
      <c r="H23" s="5"/>
      <c r="I23" s="11"/>
      <c r="J23" s="5">
        <v>15</v>
      </c>
      <c r="K23" s="49">
        <f>Parameters!$D$25</f>
        <v>0.31</v>
      </c>
      <c r="L23" s="4"/>
      <c r="M23" s="9"/>
      <c r="N23" s="4">
        <v>10</v>
      </c>
      <c r="O23" s="9">
        <f>Parameters!$D$29</f>
        <v>0.31</v>
      </c>
      <c r="P23" s="9"/>
      <c r="Q23" s="4"/>
      <c r="R23" s="9"/>
      <c r="S23" s="34"/>
      <c r="T23" s="34"/>
      <c r="U23" s="34"/>
      <c r="V23" s="34"/>
      <c r="W23" s="93">
        <f t="shared" si="0"/>
        <v>12.83766</v>
      </c>
      <c r="X23" s="153">
        <f t="shared" si="1"/>
        <v>12.83766</v>
      </c>
      <c r="Y23" s="153">
        <f t="shared" si="2"/>
        <v>12.940361279999999</v>
      </c>
      <c r="Z23" s="153">
        <f t="shared" si="3"/>
        <v>13.056824531519998</v>
      </c>
      <c r="AA23" s="153">
        <f t="shared" si="4"/>
        <v>13.226563250429757</v>
      </c>
      <c r="AB23" s="153">
        <f t="shared" si="5"/>
        <v>13.411735135935775</v>
      </c>
      <c r="AC23" s="153">
        <f t="shared" si="6"/>
        <v>13.653146368382618</v>
      </c>
      <c r="AD23" s="153">
        <f t="shared" si="7"/>
        <v>13.898903003013505</v>
      </c>
      <c r="AE23" s="153">
        <f t="shared" si="8"/>
        <v>14.149083257067748</v>
      </c>
      <c r="AF23" s="153">
        <f t="shared" si="9"/>
        <v>14.403766755694967</v>
      </c>
      <c r="AG23" s="153">
        <f t="shared" si="10"/>
        <v>14.663034557297477</v>
      </c>
      <c r="AH23" s="15"/>
    </row>
    <row r="24" spans="1:34" x14ac:dyDescent="0.25">
      <c r="A24" s="57" t="s">
        <v>48</v>
      </c>
      <c r="B24" s="5">
        <v>7</v>
      </c>
      <c r="C24" s="11">
        <f>Parameters!$D$17</f>
        <v>0.22</v>
      </c>
      <c r="D24" s="5"/>
      <c r="E24" s="11"/>
      <c r="F24" s="5"/>
      <c r="G24" s="11"/>
      <c r="H24" s="5"/>
      <c r="I24" s="11"/>
      <c r="J24" s="5"/>
      <c r="K24" s="9"/>
      <c r="L24" s="4"/>
      <c r="M24" s="9"/>
      <c r="N24" s="4">
        <v>310</v>
      </c>
      <c r="O24" s="9">
        <f>Parameters!$D$29</f>
        <v>0.31</v>
      </c>
      <c r="P24" s="9"/>
      <c r="Q24" s="4"/>
      <c r="R24" s="9"/>
      <c r="S24" s="34"/>
      <c r="T24" s="34"/>
      <c r="U24" s="34"/>
      <c r="V24" s="34"/>
      <c r="W24" s="93">
        <f t="shared" si="0"/>
        <v>113.84823999999999</v>
      </c>
      <c r="X24" s="153">
        <f t="shared" si="1"/>
        <v>113.84823999999999</v>
      </c>
      <c r="Y24" s="153">
        <f t="shared" si="2"/>
        <v>114.75902591999998</v>
      </c>
      <c r="Z24" s="153">
        <f t="shared" si="3"/>
        <v>115.79185715327998</v>
      </c>
      <c r="AA24" s="153">
        <f t="shared" si="4"/>
        <v>117.2971512962726</v>
      </c>
      <c r="AB24" s="153">
        <f t="shared" si="5"/>
        <v>118.93931141442042</v>
      </c>
      <c r="AC24" s="153">
        <f t="shared" si="6"/>
        <v>121.08021901987999</v>
      </c>
      <c r="AD24" s="153">
        <f t="shared" si="7"/>
        <v>123.25966296223783</v>
      </c>
      <c r="AE24" s="153">
        <f t="shared" si="8"/>
        <v>125.47833689555812</v>
      </c>
      <c r="AF24" s="153">
        <f t="shared" si="9"/>
        <v>127.73694695967816</v>
      </c>
      <c r="AG24" s="153">
        <f t="shared" si="10"/>
        <v>130.03621200495238</v>
      </c>
      <c r="AH24" s="15"/>
    </row>
    <row r="25" spans="1:34" x14ac:dyDescent="0.25">
      <c r="A25" s="57" t="s">
        <v>91</v>
      </c>
      <c r="B25" s="5">
        <v>31</v>
      </c>
      <c r="C25" s="11">
        <f>Parameters!$D$17</f>
        <v>0.22</v>
      </c>
      <c r="D25" s="5">
        <v>10</v>
      </c>
      <c r="E25" s="11">
        <f>Parameters!$D$19</f>
        <v>0.26</v>
      </c>
      <c r="F25" s="5"/>
      <c r="G25" s="11"/>
      <c r="H25" s="5">
        <v>50</v>
      </c>
      <c r="I25" s="11">
        <f>Parameters!$D$23</f>
        <v>0.31</v>
      </c>
      <c r="J25" s="5">
        <v>157.68</v>
      </c>
      <c r="K25" s="49">
        <f>Parameters!$D$25</f>
        <v>0.31</v>
      </c>
      <c r="L25" s="4">
        <v>75</v>
      </c>
      <c r="M25" s="9">
        <f>Parameters!$D$27</f>
        <v>0.31</v>
      </c>
      <c r="N25" s="4"/>
      <c r="O25" s="9"/>
      <c r="P25" s="9"/>
      <c r="Q25" s="4"/>
      <c r="R25" s="9"/>
      <c r="S25" s="34"/>
      <c r="T25" s="34"/>
      <c r="U25" s="34"/>
      <c r="V25" s="34"/>
      <c r="W25" s="93">
        <f t="shared" si="0"/>
        <v>113.16123280000001</v>
      </c>
      <c r="X25" s="153">
        <f t="shared" si="1"/>
        <v>113.16123280000001</v>
      </c>
      <c r="Y25" s="153">
        <f t="shared" si="2"/>
        <v>114.0665226624</v>
      </c>
      <c r="Z25" s="153">
        <f t="shared" si="3"/>
        <v>115.09312136636159</v>
      </c>
      <c r="AA25" s="153">
        <f t="shared" si="4"/>
        <v>116.58933194412428</v>
      </c>
      <c r="AB25" s="153">
        <f t="shared" si="5"/>
        <v>118.22158259134203</v>
      </c>
      <c r="AC25" s="153">
        <f t="shared" si="6"/>
        <v>120.34957107798618</v>
      </c>
      <c r="AD25" s="153">
        <f t="shared" si="7"/>
        <v>122.51586335738993</v>
      </c>
      <c r="AE25" s="153">
        <f t="shared" si="8"/>
        <v>124.72114889782296</v>
      </c>
      <c r="AF25" s="153">
        <f t="shared" si="9"/>
        <v>126.96612957798378</v>
      </c>
      <c r="AG25" s="153">
        <f t="shared" si="10"/>
        <v>129.25151991038749</v>
      </c>
      <c r="AH25" s="15"/>
    </row>
    <row r="26" spans="1:34" x14ac:dyDescent="0.25">
      <c r="A26" s="57" t="s">
        <v>172</v>
      </c>
      <c r="B26" s="5">
        <v>10</v>
      </c>
      <c r="C26" s="11">
        <f>Parameters!$D$17</f>
        <v>0.22</v>
      </c>
      <c r="D26" s="5">
        <v>15</v>
      </c>
      <c r="E26" s="11">
        <f>Parameters!$D$19</f>
        <v>0.26</v>
      </c>
      <c r="F26" s="5"/>
      <c r="G26" s="11"/>
      <c r="H26" s="5">
        <v>50</v>
      </c>
      <c r="I26" s="11">
        <f>Parameters!$D$23</f>
        <v>0.31</v>
      </c>
      <c r="J26" s="5">
        <v>12</v>
      </c>
      <c r="K26" s="49">
        <f>Parameters!$D$25</f>
        <v>0.31</v>
      </c>
      <c r="L26" s="4">
        <v>8</v>
      </c>
      <c r="M26" s="9">
        <f>Parameters!$D$27</f>
        <v>0.31</v>
      </c>
      <c r="N26" s="4">
        <v>10</v>
      </c>
      <c r="O26" s="9">
        <f>Parameters!$D$29</f>
        <v>0.31</v>
      </c>
      <c r="P26" s="9"/>
      <c r="Q26" s="4"/>
      <c r="R26" s="9"/>
      <c r="S26" s="34"/>
      <c r="T26" s="34"/>
      <c r="U26" s="34"/>
      <c r="V26" s="34"/>
      <c r="W26" s="93">
        <f t="shared" si="0"/>
        <v>36.029400000000003</v>
      </c>
      <c r="X26" s="153">
        <f t="shared" si="1"/>
        <v>36.029400000000003</v>
      </c>
      <c r="Y26" s="153">
        <f t="shared" si="2"/>
        <v>36.317635200000005</v>
      </c>
      <c r="Z26" s="153">
        <f t="shared" si="3"/>
        <v>36.644493916800002</v>
      </c>
      <c r="AA26" s="153">
        <f t="shared" si="4"/>
        <v>37.120872337718396</v>
      </c>
      <c r="AB26" s="153">
        <f t="shared" si="5"/>
        <v>37.640564550446456</v>
      </c>
      <c r="AC26" s="153">
        <f t="shared" si="6"/>
        <v>38.318094712354494</v>
      </c>
      <c r="AD26" s="153">
        <f t="shared" si="7"/>
        <v>39.007820417176873</v>
      </c>
      <c r="AE26" s="153">
        <f t="shared" si="8"/>
        <v>39.709961184686058</v>
      </c>
      <c r="AF26" s="153">
        <f t="shared" si="9"/>
        <v>40.424740486010407</v>
      </c>
      <c r="AG26" s="153">
        <f t="shared" si="10"/>
        <v>41.152385814758595</v>
      </c>
      <c r="AH26" s="15"/>
    </row>
    <row r="27" spans="1:34" x14ac:dyDescent="0.25">
      <c r="A27" s="56" t="s">
        <v>79</v>
      </c>
      <c r="B27" s="116"/>
      <c r="C27" s="92"/>
      <c r="D27" s="116"/>
      <c r="E27" s="92"/>
      <c r="F27" s="116"/>
      <c r="G27" s="92"/>
      <c r="H27" s="116"/>
      <c r="I27" s="92"/>
      <c r="J27" s="116"/>
      <c r="K27" s="92"/>
      <c r="L27" s="116"/>
      <c r="M27" s="92"/>
      <c r="N27" s="116"/>
      <c r="O27" s="92"/>
      <c r="P27" s="92"/>
      <c r="Q27" s="91"/>
      <c r="R27" s="91"/>
      <c r="S27" s="92"/>
      <c r="T27" s="91"/>
      <c r="U27" s="91"/>
      <c r="V27" s="91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15"/>
    </row>
    <row r="28" spans="1:34" x14ac:dyDescent="0.25">
      <c r="A28" s="60" t="s">
        <v>18</v>
      </c>
      <c r="B28" s="5">
        <v>6</v>
      </c>
      <c r="C28" s="11">
        <f>Parameters!$D$17</f>
        <v>0.22</v>
      </c>
      <c r="D28" s="5">
        <v>10</v>
      </c>
      <c r="E28" s="11">
        <f>Parameters!$D$19</f>
        <v>0.26</v>
      </c>
      <c r="F28" s="5"/>
      <c r="G28" s="11"/>
      <c r="H28" s="5">
        <v>50</v>
      </c>
      <c r="I28" s="11">
        <f>Parameters!$D$23</f>
        <v>0.31</v>
      </c>
      <c r="J28" s="5">
        <v>12</v>
      </c>
      <c r="K28" s="49">
        <f>Parameters!$D$25</f>
        <v>0.31</v>
      </c>
      <c r="L28" s="4">
        <v>5</v>
      </c>
      <c r="M28" s="9">
        <f>Parameters!$D$27</f>
        <v>0.31</v>
      </c>
      <c r="N28" s="4">
        <v>12</v>
      </c>
      <c r="O28" s="9">
        <f>Parameters!$D$29</f>
        <v>0.31</v>
      </c>
      <c r="P28" s="9"/>
      <c r="Q28" s="4"/>
      <c r="R28" s="9"/>
      <c r="S28" s="41">
        <v>0.5</v>
      </c>
      <c r="T28" s="41"/>
      <c r="U28" s="41"/>
      <c r="V28" s="41"/>
      <c r="W28" s="93">
        <f t="shared" ref="W28:W48" si="11">IF((B28*C28+D28*E28+F28*G28+H28*I28+J28*K28+L28*M28+N28*O28+P28+Q28*R28)=0,"",
                          ((B28*C28+D28*E28+F28*G28+H28*I28+J28*K28+L28*M28+N28*O28)*IF(U28&gt;0,U28,1)+P28+IF(Q28=0,1,Q28)*R28)*(1+Overhead_Common)*IF(V28&gt;0,V28,1))</f>
        <v>33.126059999999995</v>
      </c>
      <c r="X28" s="153">
        <f t="shared" si="1"/>
        <v>33.126059999999995</v>
      </c>
      <c r="Y28" s="153">
        <f t="shared" si="2"/>
        <v>33.391068479999994</v>
      </c>
      <c r="Z28" s="153">
        <f t="shared" si="3"/>
        <v>33.69158809631999</v>
      </c>
      <c r="AA28" s="153">
        <f t="shared" si="4"/>
        <v>34.129578741572146</v>
      </c>
      <c r="AB28" s="153">
        <f t="shared" si="5"/>
        <v>34.607392843954159</v>
      </c>
      <c r="AC28" s="153">
        <f t="shared" si="6"/>
        <v>35.230325915145336</v>
      </c>
      <c r="AD28" s="153">
        <f t="shared" si="7"/>
        <v>35.864471781617951</v>
      </c>
      <c r="AE28" s="153">
        <f t="shared" si="8"/>
        <v>36.510032273687074</v>
      </c>
      <c r="AF28" s="153">
        <f t="shared" si="9"/>
        <v>37.167212854613439</v>
      </c>
      <c r="AG28" s="153">
        <f t="shared" si="10"/>
        <v>37.836222685996482</v>
      </c>
      <c r="AH28" s="15"/>
    </row>
    <row r="29" spans="1:34" x14ac:dyDescent="0.25">
      <c r="A29" s="60" t="s">
        <v>19</v>
      </c>
      <c r="B29" s="5">
        <v>9</v>
      </c>
      <c r="C29" s="11">
        <f>Parameters!$D$17</f>
        <v>0.22</v>
      </c>
      <c r="D29" s="5">
        <v>10</v>
      </c>
      <c r="E29" s="11">
        <f>Parameters!$D$19</f>
        <v>0.26</v>
      </c>
      <c r="F29" s="5"/>
      <c r="G29" s="11"/>
      <c r="H29" s="5">
        <v>50</v>
      </c>
      <c r="I29" s="11">
        <f>Parameters!$D$23</f>
        <v>0.31</v>
      </c>
      <c r="J29" s="5">
        <v>10</v>
      </c>
      <c r="K29" s="49">
        <f>Parameters!$D$25</f>
        <v>0.31</v>
      </c>
      <c r="L29" s="4"/>
      <c r="M29" s="9"/>
      <c r="N29" s="4">
        <v>10</v>
      </c>
      <c r="O29" s="9">
        <f>Parameters!$D$29</f>
        <v>0.31</v>
      </c>
      <c r="P29" s="9"/>
      <c r="Q29" s="4"/>
      <c r="R29" s="9"/>
      <c r="S29" s="41">
        <v>0.5</v>
      </c>
      <c r="T29" s="41"/>
      <c r="U29" s="41"/>
      <c r="V29" s="41"/>
      <c r="W29" s="93">
        <f t="shared" si="11"/>
        <v>30.642479999999999</v>
      </c>
      <c r="X29" s="153">
        <f t="shared" si="1"/>
        <v>30.642479999999999</v>
      </c>
      <c r="Y29" s="153">
        <f t="shared" si="2"/>
        <v>30.887619839999999</v>
      </c>
      <c r="Z29" s="153">
        <f t="shared" si="3"/>
        <v>31.165608418559994</v>
      </c>
      <c r="AA29" s="153">
        <f t="shared" si="4"/>
        <v>31.570761328001272</v>
      </c>
      <c r="AB29" s="153">
        <f t="shared" si="5"/>
        <v>32.012751986593287</v>
      </c>
      <c r="AC29" s="153">
        <f t="shared" si="6"/>
        <v>32.588981522351965</v>
      </c>
      <c r="AD29" s="153">
        <f t="shared" si="7"/>
        <v>33.175583189754299</v>
      </c>
      <c r="AE29" s="153">
        <f t="shared" si="8"/>
        <v>33.772743687169879</v>
      </c>
      <c r="AF29" s="153">
        <f t="shared" si="9"/>
        <v>34.380653073538937</v>
      </c>
      <c r="AG29" s="153">
        <f t="shared" si="10"/>
        <v>34.999504828862641</v>
      </c>
      <c r="AH29" s="15"/>
    </row>
    <row r="30" spans="1:34" x14ac:dyDescent="0.25">
      <c r="A30" s="57" t="s">
        <v>20</v>
      </c>
      <c r="B30" s="5">
        <v>6</v>
      </c>
      <c r="C30" s="11">
        <f>Parameters!$D$17</f>
        <v>0.22</v>
      </c>
      <c r="D30" s="5">
        <v>10</v>
      </c>
      <c r="E30" s="11">
        <f>Parameters!$D$19</f>
        <v>0.26</v>
      </c>
      <c r="F30" s="5"/>
      <c r="G30" s="11"/>
      <c r="H30" s="5">
        <v>50</v>
      </c>
      <c r="I30" s="11">
        <f>Parameters!$D$23</f>
        <v>0.31</v>
      </c>
      <c r="J30" s="5">
        <v>2</v>
      </c>
      <c r="K30" s="49">
        <f>Parameters!$D$25</f>
        <v>0.31</v>
      </c>
      <c r="L30" s="4"/>
      <c r="M30" s="9"/>
      <c r="N30" s="4">
        <v>5</v>
      </c>
      <c r="O30" s="9">
        <f>Parameters!$D$29</f>
        <v>0.31</v>
      </c>
      <c r="P30" s="9"/>
      <c r="Q30" s="4"/>
      <c r="R30" s="9"/>
      <c r="S30" s="41">
        <v>0.5</v>
      </c>
      <c r="T30" s="41"/>
      <c r="U30" s="41"/>
      <c r="V30" s="41"/>
      <c r="W30" s="93">
        <f t="shared" si="11"/>
        <v>25.173940000000002</v>
      </c>
      <c r="X30" s="153">
        <f t="shared" si="1"/>
        <v>25.173940000000002</v>
      </c>
      <c r="Y30" s="153">
        <f t="shared" si="2"/>
        <v>25.375331520000003</v>
      </c>
      <c r="Z30" s="153">
        <f t="shared" si="3"/>
        <v>25.603709503680001</v>
      </c>
      <c r="AA30" s="153">
        <f t="shared" si="4"/>
        <v>25.936557727227839</v>
      </c>
      <c r="AB30" s="153">
        <f t="shared" si="5"/>
        <v>26.299669535409031</v>
      </c>
      <c r="AC30" s="153">
        <f t="shared" si="6"/>
        <v>26.773063587046394</v>
      </c>
      <c r="AD30" s="153">
        <f t="shared" si="7"/>
        <v>27.254978731613228</v>
      </c>
      <c r="AE30" s="153">
        <f t="shared" si="8"/>
        <v>27.745568348782268</v>
      </c>
      <c r="AF30" s="153">
        <f t="shared" si="9"/>
        <v>28.244988579060347</v>
      </c>
      <c r="AG30" s="153">
        <f t="shared" si="10"/>
        <v>28.753398373483435</v>
      </c>
      <c r="AH30" s="15"/>
    </row>
    <row r="31" spans="1:34" x14ac:dyDescent="0.25">
      <c r="A31" s="57" t="s">
        <v>21</v>
      </c>
      <c r="B31" s="5">
        <v>8</v>
      </c>
      <c r="C31" s="11">
        <f>Parameters!$D$17</f>
        <v>0.22</v>
      </c>
      <c r="D31" s="5">
        <v>10</v>
      </c>
      <c r="E31" s="11">
        <f>Parameters!$D$19</f>
        <v>0.26</v>
      </c>
      <c r="F31" s="5"/>
      <c r="G31" s="11"/>
      <c r="H31" s="5">
        <v>50</v>
      </c>
      <c r="I31" s="11">
        <f>Parameters!$D$23</f>
        <v>0.31</v>
      </c>
      <c r="J31" s="5">
        <v>10</v>
      </c>
      <c r="K31" s="49">
        <f>Parameters!$D$25</f>
        <v>0.31</v>
      </c>
      <c r="L31" s="4"/>
      <c r="M31" s="9"/>
      <c r="N31" s="4">
        <v>10</v>
      </c>
      <c r="O31" s="9">
        <f>Parameters!$D$29</f>
        <v>0.31</v>
      </c>
      <c r="P31" s="9"/>
      <c r="Q31" s="4"/>
      <c r="R31" s="9"/>
      <c r="S31" s="41">
        <v>0.5</v>
      </c>
      <c r="T31" s="41"/>
      <c r="U31" s="41"/>
      <c r="V31" s="41"/>
      <c r="W31" s="93">
        <f t="shared" si="11"/>
        <v>30.385960000000001</v>
      </c>
      <c r="X31" s="153">
        <f t="shared" si="1"/>
        <v>30.385960000000001</v>
      </c>
      <c r="Y31" s="153">
        <f t="shared" si="2"/>
        <v>30.629047679999999</v>
      </c>
      <c r="Z31" s="153">
        <f t="shared" si="3"/>
        <v>30.904709109119995</v>
      </c>
      <c r="AA31" s="153">
        <f t="shared" si="4"/>
        <v>31.306470327538552</v>
      </c>
      <c r="AB31" s="153">
        <f t="shared" si="5"/>
        <v>31.744760912124093</v>
      </c>
      <c r="AC31" s="153">
        <f t="shared" si="6"/>
        <v>32.316166608542325</v>
      </c>
      <c r="AD31" s="153">
        <f t="shared" si="7"/>
        <v>32.897857607496086</v>
      </c>
      <c r="AE31" s="153">
        <f t="shared" si="8"/>
        <v>33.490019044431016</v>
      </c>
      <c r="AF31" s="153">
        <f t="shared" si="9"/>
        <v>34.092839387230775</v>
      </c>
      <c r="AG31" s="153">
        <f t="shared" si="10"/>
        <v>34.706510496200927</v>
      </c>
      <c r="AH31" s="15"/>
    </row>
    <row r="32" spans="1:34" x14ac:dyDescent="0.25">
      <c r="A32" s="57" t="s">
        <v>22</v>
      </c>
      <c r="B32" s="5">
        <v>8</v>
      </c>
      <c r="C32" s="11">
        <f>Parameters!$D$17</f>
        <v>0.22</v>
      </c>
      <c r="D32" s="5">
        <v>10</v>
      </c>
      <c r="E32" s="11">
        <f>Parameters!$D$19</f>
        <v>0.26</v>
      </c>
      <c r="F32" s="5"/>
      <c r="G32" s="11"/>
      <c r="H32" s="5">
        <v>50</v>
      </c>
      <c r="I32" s="11">
        <f>Parameters!$D$23</f>
        <v>0.31</v>
      </c>
      <c r="J32" s="5">
        <v>10</v>
      </c>
      <c r="K32" s="49">
        <f>Parameters!$D$25</f>
        <v>0.31</v>
      </c>
      <c r="L32" s="4"/>
      <c r="M32" s="9"/>
      <c r="N32" s="4">
        <v>10</v>
      </c>
      <c r="O32" s="9">
        <f>Parameters!$D$29</f>
        <v>0.31</v>
      </c>
      <c r="P32" s="9"/>
      <c r="Q32" s="4"/>
      <c r="R32" s="9"/>
      <c r="S32" s="41">
        <v>0.5</v>
      </c>
      <c r="T32" s="41"/>
      <c r="U32" s="41"/>
      <c r="V32" s="41"/>
      <c r="W32" s="93">
        <f t="shared" si="11"/>
        <v>30.385960000000001</v>
      </c>
      <c r="X32" s="153">
        <f t="shared" si="1"/>
        <v>30.385960000000001</v>
      </c>
      <c r="Y32" s="153">
        <f t="shared" si="2"/>
        <v>30.629047679999999</v>
      </c>
      <c r="Z32" s="153">
        <f t="shared" si="3"/>
        <v>30.904709109119995</v>
      </c>
      <c r="AA32" s="153">
        <f t="shared" si="4"/>
        <v>31.306470327538552</v>
      </c>
      <c r="AB32" s="153">
        <f t="shared" si="5"/>
        <v>31.744760912124093</v>
      </c>
      <c r="AC32" s="153">
        <f t="shared" si="6"/>
        <v>32.316166608542325</v>
      </c>
      <c r="AD32" s="153">
        <f t="shared" si="7"/>
        <v>32.897857607496086</v>
      </c>
      <c r="AE32" s="153">
        <f t="shared" si="8"/>
        <v>33.490019044431016</v>
      </c>
      <c r="AF32" s="153">
        <f t="shared" si="9"/>
        <v>34.092839387230775</v>
      </c>
      <c r="AG32" s="153">
        <f t="shared" si="10"/>
        <v>34.706510496200927</v>
      </c>
      <c r="AH32" s="15"/>
    </row>
    <row r="33" spans="1:34" x14ac:dyDescent="0.25">
      <c r="A33" s="57" t="s">
        <v>23</v>
      </c>
      <c r="B33" s="5">
        <v>8</v>
      </c>
      <c r="C33" s="11">
        <f>Parameters!$D$17</f>
        <v>0.22</v>
      </c>
      <c r="D33" s="5">
        <v>10</v>
      </c>
      <c r="E33" s="11">
        <f>Parameters!$D$19</f>
        <v>0.26</v>
      </c>
      <c r="F33" s="5"/>
      <c r="G33" s="11"/>
      <c r="H33" s="5">
        <v>50</v>
      </c>
      <c r="I33" s="11">
        <f>Parameters!$D$23</f>
        <v>0.31</v>
      </c>
      <c r="J33" s="5">
        <v>10</v>
      </c>
      <c r="K33" s="49">
        <f>Parameters!$D$25</f>
        <v>0.31</v>
      </c>
      <c r="L33" s="4"/>
      <c r="M33" s="9"/>
      <c r="N33" s="4">
        <v>10</v>
      </c>
      <c r="O33" s="9">
        <f>Parameters!$D$29</f>
        <v>0.31</v>
      </c>
      <c r="P33" s="9"/>
      <c r="Q33" s="4"/>
      <c r="R33" s="9"/>
      <c r="S33" s="41">
        <v>0.5</v>
      </c>
      <c r="T33" s="41"/>
      <c r="U33" s="41"/>
      <c r="V33" s="41"/>
      <c r="W33" s="93">
        <f t="shared" si="11"/>
        <v>30.385960000000001</v>
      </c>
      <c r="X33" s="153">
        <f t="shared" si="1"/>
        <v>30.385960000000001</v>
      </c>
      <c r="Y33" s="153">
        <f t="shared" si="2"/>
        <v>30.629047679999999</v>
      </c>
      <c r="Z33" s="153">
        <f t="shared" si="3"/>
        <v>30.904709109119995</v>
      </c>
      <c r="AA33" s="153">
        <f t="shared" si="4"/>
        <v>31.306470327538552</v>
      </c>
      <c r="AB33" s="153">
        <f t="shared" si="5"/>
        <v>31.744760912124093</v>
      </c>
      <c r="AC33" s="153">
        <f t="shared" si="6"/>
        <v>32.316166608542325</v>
      </c>
      <c r="AD33" s="153">
        <f t="shared" si="7"/>
        <v>32.897857607496086</v>
      </c>
      <c r="AE33" s="153">
        <f t="shared" si="8"/>
        <v>33.490019044431016</v>
      </c>
      <c r="AF33" s="153">
        <f t="shared" si="9"/>
        <v>34.092839387230775</v>
      </c>
      <c r="AG33" s="153">
        <f t="shared" si="10"/>
        <v>34.706510496200927</v>
      </c>
      <c r="AH33" s="15"/>
    </row>
    <row r="34" spans="1:34" x14ac:dyDescent="0.25">
      <c r="A34" s="57" t="s">
        <v>80</v>
      </c>
      <c r="B34" s="5">
        <v>11</v>
      </c>
      <c r="C34" s="11">
        <f>Parameters!$D$17</f>
        <v>0.22</v>
      </c>
      <c r="D34" s="5">
        <v>10</v>
      </c>
      <c r="E34" s="11">
        <f>Parameters!$D$19</f>
        <v>0.26</v>
      </c>
      <c r="F34" s="5"/>
      <c r="G34" s="11"/>
      <c r="H34" s="5">
        <v>50</v>
      </c>
      <c r="I34" s="11">
        <f>Parameters!$D$23</f>
        <v>0.31</v>
      </c>
      <c r="J34" s="5">
        <v>15</v>
      </c>
      <c r="K34" s="49">
        <f>Parameters!$D$25</f>
        <v>0.31</v>
      </c>
      <c r="L34" s="4"/>
      <c r="M34" s="9"/>
      <c r="N34" s="4">
        <v>10</v>
      </c>
      <c r="O34" s="9">
        <f>Parameters!$D$29</f>
        <v>0.31</v>
      </c>
      <c r="P34" s="9"/>
      <c r="Q34" s="4"/>
      <c r="R34" s="9"/>
      <c r="S34" s="41">
        <v>0.5</v>
      </c>
      <c r="T34" s="41"/>
      <c r="U34" s="41"/>
      <c r="V34" s="41"/>
      <c r="W34" s="93">
        <f t="shared" si="11"/>
        <v>32.962820000000001</v>
      </c>
      <c r="X34" s="153">
        <f t="shared" si="1"/>
        <v>32.962820000000001</v>
      </c>
      <c r="Y34" s="153">
        <f t="shared" si="2"/>
        <v>33.226522559999999</v>
      </c>
      <c r="Z34" s="153">
        <f t="shared" si="3"/>
        <v>33.525561263039997</v>
      </c>
      <c r="AA34" s="153">
        <f t="shared" si="4"/>
        <v>33.961393559459516</v>
      </c>
      <c r="AB34" s="153">
        <f t="shared" si="5"/>
        <v>34.436853069291949</v>
      </c>
      <c r="AC34" s="153">
        <f t="shared" si="6"/>
        <v>35.056716424539204</v>
      </c>
      <c r="AD34" s="153">
        <f t="shared" si="7"/>
        <v>35.687737320180908</v>
      </c>
      <c r="AE34" s="153">
        <f t="shared" si="8"/>
        <v>36.330116591944162</v>
      </c>
      <c r="AF34" s="153">
        <f t="shared" si="9"/>
        <v>36.984058690599156</v>
      </c>
      <c r="AG34" s="153">
        <f t="shared" si="10"/>
        <v>37.649771747029938</v>
      </c>
      <c r="AH34" s="15"/>
    </row>
    <row r="35" spans="1:34" x14ac:dyDescent="0.25">
      <c r="A35" s="57" t="s">
        <v>81</v>
      </c>
      <c r="B35" s="5">
        <v>11</v>
      </c>
      <c r="C35" s="11">
        <f>Parameters!$D$17</f>
        <v>0.22</v>
      </c>
      <c r="D35" s="5">
        <v>10</v>
      </c>
      <c r="E35" s="11">
        <f>Parameters!$D$19</f>
        <v>0.26</v>
      </c>
      <c r="F35" s="5"/>
      <c r="G35" s="11"/>
      <c r="H35" s="5">
        <v>50</v>
      </c>
      <c r="I35" s="11">
        <f>Parameters!$D$23</f>
        <v>0.31</v>
      </c>
      <c r="J35" s="5">
        <v>12</v>
      </c>
      <c r="K35" s="49">
        <f>Parameters!$D$25</f>
        <v>0.31</v>
      </c>
      <c r="L35" s="4"/>
      <c r="M35" s="9"/>
      <c r="N35" s="4">
        <v>10</v>
      </c>
      <c r="O35" s="9">
        <f>Parameters!$D$29</f>
        <v>0.31</v>
      </c>
      <c r="P35" s="9"/>
      <c r="Q35" s="4"/>
      <c r="R35" s="9"/>
      <c r="S35" s="41">
        <v>0.5</v>
      </c>
      <c r="T35" s="41"/>
      <c r="U35" s="41"/>
      <c r="V35" s="41"/>
      <c r="W35" s="93">
        <f t="shared" si="11"/>
        <v>31.878439999999998</v>
      </c>
      <c r="X35" s="153">
        <f t="shared" si="1"/>
        <v>31.878439999999998</v>
      </c>
      <c r="Y35" s="153">
        <f t="shared" si="2"/>
        <v>32.133467519999996</v>
      </c>
      <c r="Z35" s="153">
        <f t="shared" si="3"/>
        <v>32.422668727679991</v>
      </c>
      <c r="AA35" s="153">
        <f t="shared" si="4"/>
        <v>32.844163421139825</v>
      </c>
      <c r="AB35" s="153">
        <f t="shared" si="5"/>
        <v>33.303981709035781</v>
      </c>
      <c r="AC35" s="153">
        <f t="shared" si="6"/>
        <v>33.903453379798428</v>
      </c>
      <c r="AD35" s="153">
        <f t="shared" si="7"/>
        <v>34.513715540634799</v>
      </c>
      <c r="AE35" s="153">
        <f t="shared" si="8"/>
        <v>35.134962420366229</v>
      </c>
      <c r="AF35" s="153">
        <f t="shared" si="9"/>
        <v>35.767391743932819</v>
      </c>
      <c r="AG35" s="153">
        <f t="shared" si="10"/>
        <v>36.411204795323613</v>
      </c>
      <c r="AH35" s="15"/>
    </row>
    <row r="36" spans="1:34" x14ac:dyDescent="0.25">
      <c r="A36" s="57" t="s">
        <v>193</v>
      </c>
      <c r="B36" s="5">
        <v>11</v>
      </c>
      <c r="C36" s="11">
        <f>Parameters!$D$17</f>
        <v>0.22</v>
      </c>
      <c r="D36" s="5">
        <v>10</v>
      </c>
      <c r="E36" s="11">
        <f>Parameters!$D$19</f>
        <v>0.26</v>
      </c>
      <c r="F36" s="5"/>
      <c r="G36" s="11"/>
      <c r="H36" s="5">
        <v>50</v>
      </c>
      <c r="I36" s="11">
        <f>Parameters!$D$23</f>
        <v>0.31</v>
      </c>
      <c r="J36" s="5">
        <v>15</v>
      </c>
      <c r="K36" s="49">
        <f>Parameters!$D$25</f>
        <v>0.31</v>
      </c>
      <c r="L36" s="4"/>
      <c r="M36" s="9"/>
      <c r="N36" s="4">
        <v>10</v>
      </c>
      <c r="O36" s="9">
        <f>Parameters!$D$29</f>
        <v>0.31</v>
      </c>
      <c r="P36" s="9"/>
      <c r="Q36" s="4"/>
      <c r="R36" s="9"/>
      <c r="S36" s="41">
        <v>0.5</v>
      </c>
      <c r="T36" s="41"/>
      <c r="U36" s="41"/>
      <c r="V36" s="41"/>
      <c r="W36" s="93">
        <f t="shared" si="11"/>
        <v>32.962820000000001</v>
      </c>
      <c r="X36" s="153">
        <f t="shared" si="1"/>
        <v>32.962820000000001</v>
      </c>
      <c r="Y36" s="153">
        <f t="shared" si="2"/>
        <v>33.226522559999999</v>
      </c>
      <c r="Z36" s="153">
        <f t="shared" si="3"/>
        <v>33.525561263039997</v>
      </c>
      <c r="AA36" s="153">
        <f t="shared" si="4"/>
        <v>33.961393559459516</v>
      </c>
      <c r="AB36" s="153">
        <f t="shared" si="5"/>
        <v>34.436853069291949</v>
      </c>
      <c r="AC36" s="153">
        <f t="shared" si="6"/>
        <v>35.056716424539204</v>
      </c>
      <c r="AD36" s="153">
        <f t="shared" si="7"/>
        <v>35.687737320180908</v>
      </c>
      <c r="AE36" s="153">
        <f t="shared" si="8"/>
        <v>36.330116591944162</v>
      </c>
      <c r="AF36" s="153">
        <f t="shared" si="9"/>
        <v>36.984058690599156</v>
      </c>
      <c r="AG36" s="153">
        <f t="shared" si="10"/>
        <v>37.649771747029938</v>
      </c>
      <c r="AH36" s="15"/>
    </row>
    <row r="37" spans="1:34" x14ac:dyDescent="0.25">
      <c r="A37" s="57" t="s">
        <v>24</v>
      </c>
      <c r="B37" s="5">
        <v>10</v>
      </c>
      <c r="C37" s="11">
        <f>Parameters!$D$17</f>
        <v>0.22</v>
      </c>
      <c r="D37" s="5">
        <v>10</v>
      </c>
      <c r="E37" s="11">
        <f>Parameters!$D$19</f>
        <v>0.26</v>
      </c>
      <c r="F37" s="5"/>
      <c r="G37" s="11"/>
      <c r="H37" s="5">
        <v>50</v>
      </c>
      <c r="I37" s="11">
        <f>Parameters!$D$23</f>
        <v>0.31</v>
      </c>
      <c r="J37" s="5">
        <v>13</v>
      </c>
      <c r="K37" s="49">
        <f>Parameters!$D$25</f>
        <v>0.31</v>
      </c>
      <c r="L37" s="4"/>
      <c r="M37" s="9"/>
      <c r="N37" s="4">
        <v>10</v>
      </c>
      <c r="O37" s="9">
        <f>Parameters!$D$29</f>
        <v>0.31</v>
      </c>
      <c r="P37" s="9"/>
      <c r="Q37" s="4"/>
      <c r="R37" s="9"/>
      <c r="S37" s="41">
        <v>0.5</v>
      </c>
      <c r="T37" s="41"/>
      <c r="U37" s="41"/>
      <c r="V37" s="41"/>
      <c r="W37" s="93">
        <f t="shared" si="11"/>
        <v>31.98338</v>
      </c>
      <c r="X37" s="153">
        <f t="shared" si="1"/>
        <v>31.98338</v>
      </c>
      <c r="Y37" s="153">
        <f t="shared" si="2"/>
        <v>32.239247040000002</v>
      </c>
      <c r="Z37" s="153">
        <f t="shared" si="3"/>
        <v>32.529400263359996</v>
      </c>
      <c r="AA37" s="153">
        <f t="shared" si="4"/>
        <v>32.952282466783672</v>
      </c>
      <c r="AB37" s="153">
        <f t="shared" si="5"/>
        <v>33.413614421318641</v>
      </c>
      <c r="AC37" s="153">
        <f t="shared" si="6"/>
        <v>34.01505948090238</v>
      </c>
      <c r="AD37" s="153">
        <f t="shared" si="7"/>
        <v>34.627330551558622</v>
      </c>
      <c r="AE37" s="153">
        <f t="shared" si="8"/>
        <v>35.250622501486674</v>
      </c>
      <c r="AF37" s="153">
        <f t="shared" si="9"/>
        <v>35.885133706513436</v>
      </c>
      <c r="AG37" s="153">
        <f t="shared" si="10"/>
        <v>36.531066113230679</v>
      </c>
      <c r="AH37" s="15"/>
    </row>
    <row r="38" spans="1:34" x14ac:dyDescent="0.25">
      <c r="A38" s="57" t="s">
        <v>25</v>
      </c>
      <c r="B38" s="5">
        <v>10</v>
      </c>
      <c r="C38" s="11">
        <f>Parameters!$D$17</f>
        <v>0.22</v>
      </c>
      <c r="D38" s="5">
        <v>10</v>
      </c>
      <c r="E38" s="11">
        <f>Parameters!$D$19</f>
        <v>0.26</v>
      </c>
      <c r="F38" s="5"/>
      <c r="G38" s="11"/>
      <c r="H38" s="5">
        <v>50</v>
      </c>
      <c r="I38" s="11">
        <f>Parameters!$D$23</f>
        <v>0.31</v>
      </c>
      <c r="J38" s="5">
        <v>10</v>
      </c>
      <c r="K38" s="49">
        <f>Parameters!$D$25</f>
        <v>0.31</v>
      </c>
      <c r="L38" s="4"/>
      <c r="M38" s="9"/>
      <c r="N38" s="4">
        <v>10</v>
      </c>
      <c r="O38" s="9">
        <f>Parameters!$D$29</f>
        <v>0.31</v>
      </c>
      <c r="P38" s="9"/>
      <c r="Q38" s="4"/>
      <c r="R38" s="9"/>
      <c r="S38" s="41">
        <v>0.5</v>
      </c>
      <c r="T38" s="41"/>
      <c r="U38" s="41"/>
      <c r="V38" s="41"/>
      <c r="W38" s="93">
        <f t="shared" si="11"/>
        <v>30.899000000000001</v>
      </c>
      <c r="X38" s="153">
        <f t="shared" si="1"/>
        <v>30.899000000000001</v>
      </c>
      <c r="Y38" s="153">
        <f t="shared" si="2"/>
        <v>31.146192000000003</v>
      </c>
      <c r="Z38" s="153">
        <f t="shared" si="3"/>
        <v>31.426507728000001</v>
      </c>
      <c r="AA38" s="153">
        <f t="shared" si="4"/>
        <v>31.835052328463998</v>
      </c>
      <c r="AB38" s="153">
        <f t="shared" si="5"/>
        <v>32.280743061062495</v>
      </c>
      <c r="AC38" s="153">
        <f t="shared" si="6"/>
        <v>32.861796436161619</v>
      </c>
      <c r="AD38" s="153">
        <f t="shared" si="7"/>
        <v>33.453308772012527</v>
      </c>
      <c r="AE38" s="153">
        <f t="shared" si="8"/>
        <v>34.055468329908756</v>
      </c>
      <c r="AF38" s="153">
        <f t="shared" si="9"/>
        <v>34.668466759847114</v>
      </c>
      <c r="AG38" s="153">
        <f t="shared" si="10"/>
        <v>35.292499161524361</v>
      </c>
      <c r="AH38" s="15"/>
    </row>
    <row r="39" spans="1:34" x14ac:dyDescent="0.25">
      <c r="A39" s="57" t="s">
        <v>26</v>
      </c>
      <c r="B39" s="5">
        <v>10</v>
      </c>
      <c r="C39" s="11">
        <f>Parameters!$D$17</f>
        <v>0.22</v>
      </c>
      <c r="D39" s="5">
        <v>10</v>
      </c>
      <c r="E39" s="11">
        <f>Parameters!$D$19</f>
        <v>0.26</v>
      </c>
      <c r="F39" s="5"/>
      <c r="G39" s="11"/>
      <c r="H39" s="5">
        <v>50</v>
      </c>
      <c r="I39" s="11">
        <f>Parameters!$D$23</f>
        <v>0.31</v>
      </c>
      <c r="J39" s="5">
        <v>13</v>
      </c>
      <c r="K39" s="49">
        <f>Parameters!$D$25</f>
        <v>0.31</v>
      </c>
      <c r="L39" s="4"/>
      <c r="M39" s="9"/>
      <c r="N39" s="4">
        <v>10</v>
      </c>
      <c r="O39" s="9">
        <f>Parameters!$D$29</f>
        <v>0.31</v>
      </c>
      <c r="P39" s="9"/>
      <c r="Q39" s="4"/>
      <c r="R39" s="9"/>
      <c r="S39" s="41">
        <v>0.5</v>
      </c>
      <c r="T39" s="41"/>
      <c r="U39" s="41"/>
      <c r="V39" s="41"/>
      <c r="W39" s="93">
        <f t="shared" si="11"/>
        <v>31.98338</v>
      </c>
      <c r="X39" s="153">
        <f t="shared" si="1"/>
        <v>31.98338</v>
      </c>
      <c r="Y39" s="153">
        <f t="shared" si="2"/>
        <v>32.239247040000002</v>
      </c>
      <c r="Z39" s="153">
        <f t="shared" si="3"/>
        <v>32.529400263359996</v>
      </c>
      <c r="AA39" s="153">
        <f t="shared" si="4"/>
        <v>32.952282466783672</v>
      </c>
      <c r="AB39" s="153">
        <f t="shared" si="5"/>
        <v>33.413614421318641</v>
      </c>
      <c r="AC39" s="153">
        <f t="shared" si="6"/>
        <v>34.01505948090238</v>
      </c>
      <c r="AD39" s="153">
        <f t="shared" si="7"/>
        <v>34.627330551558622</v>
      </c>
      <c r="AE39" s="153">
        <f t="shared" si="8"/>
        <v>35.250622501486674</v>
      </c>
      <c r="AF39" s="153">
        <f t="shared" si="9"/>
        <v>35.885133706513436</v>
      </c>
      <c r="AG39" s="153">
        <f t="shared" si="10"/>
        <v>36.531066113230679</v>
      </c>
      <c r="AH39" s="15"/>
    </row>
    <row r="40" spans="1:34" x14ac:dyDescent="0.25">
      <c r="A40" s="57" t="s">
        <v>158</v>
      </c>
      <c r="B40" s="50"/>
      <c r="C40" s="49"/>
      <c r="D40" s="50">
        <v>10</v>
      </c>
      <c r="E40" s="49">
        <f>Parameters!$D$19</f>
        <v>0.26</v>
      </c>
      <c r="F40" s="50"/>
      <c r="G40" s="49"/>
      <c r="H40" s="50">
        <v>50</v>
      </c>
      <c r="I40" s="11">
        <f>Parameters!$D$23</f>
        <v>0.31</v>
      </c>
      <c r="J40" s="50"/>
      <c r="K40" s="49"/>
      <c r="L40" s="50"/>
      <c r="M40" s="49"/>
      <c r="N40" s="50"/>
      <c r="O40" s="49"/>
      <c r="P40" s="9"/>
      <c r="Q40" s="4"/>
      <c r="R40" s="9"/>
      <c r="S40" s="34"/>
      <c r="T40" s="34"/>
      <c r="U40" s="34"/>
      <c r="V40" s="34"/>
      <c r="W40" s="93">
        <f t="shared" si="11"/>
        <v>21.104600000000001</v>
      </c>
      <c r="X40" s="153">
        <f t="shared" si="1"/>
        <v>21.104600000000001</v>
      </c>
      <c r="Y40" s="153">
        <f t="shared" si="2"/>
        <v>21.273436800000002</v>
      </c>
      <c r="Z40" s="153">
        <f t="shared" si="3"/>
        <v>21.464897731200001</v>
      </c>
      <c r="AA40" s="153">
        <f t="shared" si="4"/>
        <v>21.743941401705598</v>
      </c>
      <c r="AB40" s="153">
        <f t="shared" si="5"/>
        <v>22.048356581329475</v>
      </c>
      <c r="AC40" s="153">
        <f t="shared" si="6"/>
        <v>22.445226999793405</v>
      </c>
      <c r="AD40" s="153">
        <f t="shared" si="7"/>
        <v>22.849241085789686</v>
      </c>
      <c r="AE40" s="153">
        <f t="shared" si="8"/>
        <v>23.260527425333901</v>
      </c>
      <c r="AF40" s="153">
        <f t="shared" si="9"/>
        <v>23.679216918989912</v>
      </c>
      <c r="AG40" s="153">
        <f t="shared" si="10"/>
        <v>24.105442823531732</v>
      </c>
      <c r="AH40" s="15"/>
    </row>
    <row r="41" spans="1:34" x14ac:dyDescent="0.25">
      <c r="A41" s="57" t="s">
        <v>92</v>
      </c>
      <c r="B41" s="50"/>
      <c r="C41" s="49"/>
      <c r="D41" s="50">
        <v>10</v>
      </c>
      <c r="E41" s="49">
        <f>Parameters!$D$19</f>
        <v>0.26</v>
      </c>
      <c r="F41" s="50"/>
      <c r="G41" s="49"/>
      <c r="H41" s="50">
        <v>50</v>
      </c>
      <c r="I41" s="11">
        <f>Parameters!$D$23</f>
        <v>0.31</v>
      </c>
      <c r="J41" s="50"/>
      <c r="K41" s="49"/>
      <c r="L41" s="50">
        <v>22</v>
      </c>
      <c r="M41" s="9">
        <f>Parameters!$D$27</f>
        <v>0.31</v>
      </c>
      <c r="N41" s="50"/>
      <c r="O41" s="49"/>
      <c r="P41" s="9"/>
      <c r="Q41" s="4"/>
      <c r="R41" s="9"/>
      <c r="S41" s="34"/>
      <c r="T41" s="34"/>
      <c r="U41" s="34"/>
      <c r="V41" s="34"/>
      <c r="W41" s="93">
        <f t="shared" si="11"/>
        <v>29.056719999999999</v>
      </c>
      <c r="X41" s="153">
        <f t="shared" si="1"/>
        <v>29.056719999999999</v>
      </c>
      <c r="Y41" s="153">
        <f t="shared" si="2"/>
        <v>29.289173759999997</v>
      </c>
      <c r="Z41" s="153">
        <f t="shared" si="3"/>
        <v>29.552776323839993</v>
      </c>
      <c r="AA41" s="153">
        <f t="shared" si="4"/>
        <v>29.936962416049909</v>
      </c>
      <c r="AB41" s="153">
        <f t="shared" si="5"/>
        <v>30.356079889874607</v>
      </c>
      <c r="AC41" s="153">
        <f t="shared" si="6"/>
        <v>30.902489327892351</v>
      </c>
      <c r="AD41" s="153">
        <f t="shared" si="7"/>
        <v>31.458734135794412</v>
      </c>
      <c r="AE41" s="153">
        <f t="shared" si="8"/>
        <v>32.024991350238714</v>
      </c>
      <c r="AF41" s="153">
        <f t="shared" si="9"/>
        <v>32.601441194543014</v>
      </c>
      <c r="AG41" s="153">
        <f t="shared" si="10"/>
        <v>33.188267136044786</v>
      </c>
      <c r="AH41" s="15"/>
    </row>
    <row r="42" spans="1:34" x14ac:dyDescent="0.25">
      <c r="A42" s="57" t="s">
        <v>93</v>
      </c>
      <c r="B42" s="50">
        <v>5</v>
      </c>
      <c r="C42" s="49">
        <f>Parameters!$D$17</f>
        <v>0.22</v>
      </c>
      <c r="D42" s="50">
        <v>10</v>
      </c>
      <c r="E42" s="49">
        <f>Parameters!$D$19</f>
        <v>0.26</v>
      </c>
      <c r="F42" s="50"/>
      <c r="G42" s="49"/>
      <c r="H42" s="50">
        <v>50</v>
      </c>
      <c r="I42" s="11">
        <f>Parameters!$D$23</f>
        <v>0.31</v>
      </c>
      <c r="J42" s="50"/>
      <c r="K42" s="49"/>
      <c r="L42" s="50">
        <v>5</v>
      </c>
      <c r="M42" s="9">
        <f>Parameters!$D$27</f>
        <v>0.31</v>
      </c>
      <c r="N42" s="50"/>
      <c r="O42" s="49"/>
      <c r="P42" s="9"/>
      <c r="Q42" s="4"/>
      <c r="R42" s="9"/>
      <c r="S42" s="34"/>
      <c r="T42" s="34"/>
      <c r="U42" s="34"/>
      <c r="V42" s="34"/>
      <c r="W42" s="93">
        <f t="shared" si="11"/>
        <v>24.194499999999998</v>
      </c>
      <c r="X42" s="153">
        <f t="shared" si="1"/>
        <v>24.194499999999998</v>
      </c>
      <c r="Y42" s="153">
        <f t="shared" si="2"/>
        <v>24.388055999999999</v>
      </c>
      <c r="Z42" s="153">
        <f t="shared" si="3"/>
        <v>24.607548503999997</v>
      </c>
      <c r="AA42" s="153">
        <f t="shared" si="4"/>
        <v>24.927446634551995</v>
      </c>
      <c r="AB42" s="153">
        <f t="shared" si="5"/>
        <v>25.276430887435723</v>
      </c>
      <c r="AC42" s="153">
        <f t="shared" si="6"/>
        <v>25.731406643409567</v>
      </c>
      <c r="AD42" s="153">
        <f t="shared" si="7"/>
        <v>26.194571962990938</v>
      </c>
      <c r="AE42" s="153">
        <f t="shared" si="8"/>
        <v>26.666074258324777</v>
      </c>
      <c r="AF42" s="153">
        <f t="shared" si="9"/>
        <v>27.146063594974624</v>
      </c>
      <c r="AG42" s="153">
        <f t="shared" si="10"/>
        <v>27.634692739684169</v>
      </c>
      <c r="AH42" s="15"/>
    </row>
    <row r="43" spans="1:34" x14ac:dyDescent="0.25">
      <c r="A43" s="57" t="s">
        <v>94</v>
      </c>
      <c r="B43" s="50"/>
      <c r="C43" s="49"/>
      <c r="D43" s="50"/>
      <c r="E43" s="49"/>
      <c r="F43" s="50"/>
      <c r="G43" s="49"/>
      <c r="H43" s="50">
        <v>50</v>
      </c>
      <c r="I43" s="11">
        <f>Parameters!$D$23</f>
        <v>0.31</v>
      </c>
      <c r="J43" s="50"/>
      <c r="K43" s="49"/>
      <c r="L43" s="50">
        <v>28</v>
      </c>
      <c r="M43" s="9">
        <f>Parameters!$D$27</f>
        <v>0.31</v>
      </c>
      <c r="N43" s="51"/>
      <c r="O43" s="52"/>
      <c r="P43" s="9"/>
      <c r="Q43" s="4"/>
      <c r="R43" s="9"/>
      <c r="S43" s="34"/>
      <c r="T43" s="34"/>
      <c r="U43" s="34"/>
      <c r="V43" s="34"/>
      <c r="W43" s="93">
        <f t="shared" si="11"/>
        <v>28.193879999999996</v>
      </c>
      <c r="X43" s="153">
        <f t="shared" si="1"/>
        <v>28.193879999999996</v>
      </c>
      <c r="Y43" s="153">
        <f t="shared" si="2"/>
        <v>28.419431039999996</v>
      </c>
      <c r="Z43" s="153">
        <f t="shared" si="3"/>
        <v>28.675205919359993</v>
      </c>
      <c r="AA43" s="153">
        <f t="shared" si="4"/>
        <v>29.047983596311671</v>
      </c>
      <c r="AB43" s="153">
        <f t="shared" si="5"/>
        <v>29.454655366660035</v>
      </c>
      <c r="AC43" s="153">
        <f t="shared" si="6"/>
        <v>29.984839163259917</v>
      </c>
      <c r="AD43" s="153">
        <f t="shared" si="7"/>
        <v>30.524566268198594</v>
      </c>
      <c r="AE43" s="153">
        <f t="shared" si="8"/>
        <v>31.074008461026168</v>
      </c>
      <c r="AF43" s="153">
        <f t="shared" si="9"/>
        <v>31.633340613324638</v>
      </c>
      <c r="AG43" s="153">
        <f t="shared" si="10"/>
        <v>32.202740744364483</v>
      </c>
      <c r="AH43" s="15"/>
    </row>
    <row r="44" spans="1:34" x14ac:dyDescent="0.25">
      <c r="A44" s="57" t="s">
        <v>159</v>
      </c>
      <c r="B44" s="50">
        <v>5</v>
      </c>
      <c r="C44" s="49">
        <f>Parameters!$D$17</f>
        <v>0.22</v>
      </c>
      <c r="D44" s="50">
        <v>10</v>
      </c>
      <c r="E44" s="49">
        <f>Parameters!$D$19</f>
        <v>0.26</v>
      </c>
      <c r="F44" s="50"/>
      <c r="G44" s="49"/>
      <c r="H44" s="50">
        <v>50</v>
      </c>
      <c r="I44" s="11">
        <f>Parameters!$D$23</f>
        <v>0.31</v>
      </c>
      <c r="J44" s="50"/>
      <c r="K44" s="49"/>
      <c r="L44" s="50">
        <v>5</v>
      </c>
      <c r="M44" s="9">
        <f>Parameters!$D$27</f>
        <v>0.31</v>
      </c>
      <c r="N44" s="50"/>
      <c r="O44" s="49"/>
      <c r="P44" s="9"/>
      <c r="Q44" s="4"/>
      <c r="R44" s="9"/>
      <c r="S44" s="34"/>
      <c r="T44" s="34"/>
      <c r="U44" s="34"/>
      <c r="V44" s="34"/>
      <c r="W44" s="93">
        <f t="shared" si="11"/>
        <v>24.194499999999998</v>
      </c>
      <c r="X44" s="153">
        <f t="shared" si="1"/>
        <v>24.194499999999998</v>
      </c>
      <c r="Y44" s="153">
        <f t="shared" si="2"/>
        <v>24.388055999999999</v>
      </c>
      <c r="Z44" s="153">
        <f t="shared" si="3"/>
        <v>24.607548503999997</v>
      </c>
      <c r="AA44" s="153">
        <f t="shared" si="4"/>
        <v>24.927446634551995</v>
      </c>
      <c r="AB44" s="153">
        <f t="shared" si="5"/>
        <v>25.276430887435723</v>
      </c>
      <c r="AC44" s="153">
        <f t="shared" si="6"/>
        <v>25.731406643409567</v>
      </c>
      <c r="AD44" s="153">
        <f t="shared" si="7"/>
        <v>26.194571962990938</v>
      </c>
      <c r="AE44" s="153">
        <f t="shared" si="8"/>
        <v>26.666074258324777</v>
      </c>
      <c r="AF44" s="153">
        <f t="shared" si="9"/>
        <v>27.146063594974624</v>
      </c>
      <c r="AG44" s="153">
        <f t="shared" si="10"/>
        <v>27.634692739684169</v>
      </c>
      <c r="AH44" s="15"/>
    </row>
    <row r="45" spans="1:34" x14ac:dyDescent="0.25">
      <c r="A45" s="60" t="s">
        <v>199</v>
      </c>
      <c r="B45" s="76">
        <v>5</v>
      </c>
      <c r="C45" s="73">
        <f>Parameters!$D$17</f>
        <v>0.22</v>
      </c>
      <c r="D45" s="76">
        <v>10</v>
      </c>
      <c r="E45" s="73">
        <f>Parameters!$D$19</f>
        <v>0.26</v>
      </c>
      <c r="F45" s="76"/>
      <c r="G45" s="73"/>
      <c r="H45" s="76"/>
      <c r="I45" s="72"/>
      <c r="J45" s="76"/>
      <c r="K45" s="73"/>
      <c r="L45" s="76">
        <v>5</v>
      </c>
      <c r="M45" s="31">
        <f>Parameters!$D$27</f>
        <v>0.31</v>
      </c>
      <c r="N45" s="76"/>
      <c r="O45" s="73"/>
      <c r="P45" s="31"/>
      <c r="Q45" s="21"/>
      <c r="R45" s="31"/>
      <c r="S45" s="41"/>
      <c r="T45" s="41"/>
      <c r="U45" s="41"/>
      <c r="V45" s="41"/>
      <c r="W45" s="93">
        <f t="shared" si="11"/>
        <v>6.1214999999999993</v>
      </c>
      <c r="X45" s="155">
        <f t="shared" si="1"/>
        <v>6.1214999999999993</v>
      </c>
      <c r="Y45" s="155">
        <f t="shared" si="2"/>
        <v>6.1704719999999993</v>
      </c>
      <c r="Z45" s="155">
        <f t="shared" si="3"/>
        <v>6.2260062479999982</v>
      </c>
      <c r="AA45" s="155">
        <f t="shared" si="4"/>
        <v>6.3069443292239979</v>
      </c>
      <c r="AB45" s="155">
        <f t="shared" si="5"/>
        <v>6.3952415498331341</v>
      </c>
      <c r="AC45" s="155">
        <f t="shared" si="6"/>
        <v>6.5103558977301308</v>
      </c>
      <c r="AD45" s="155">
        <f t="shared" si="7"/>
        <v>6.6275423038892729</v>
      </c>
      <c r="AE45" s="155">
        <f t="shared" si="8"/>
        <v>6.7468380653592801</v>
      </c>
      <c r="AF45" s="155">
        <f t="shared" si="9"/>
        <v>6.8682811505357471</v>
      </c>
      <c r="AG45" s="155">
        <f t="shared" si="10"/>
        <v>6.9919102112453908</v>
      </c>
      <c r="AH45" s="75" t="s">
        <v>200</v>
      </c>
    </row>
    <row r="46" spans="1:34" s="32" customFormat="1" x14ac:dyDescent="0.25">
      <c r="A46" s="60" t="s">
        <v>182</v>
      </c>
      <c r="B46" s="5">
        <v>5</v>
      </c>
      <c r="C46" s="11">
        <f>Parameters!$D$17</f>
        <v>0.22</v>
      </c>
      <c r="D46" s="5">
        <v>10</v>
      </c>
      <c r="E46" s="11">
        <f>Parameters!$D$19</f>
        <v>0.26</v>
      </c>
      <c r="F46" s="5"/>
      <c r="G46" s="11"/>
      <c r="H46" s="5">
        <v>50</v>
      </c>
      <c r="I46" s="11">
        <f>Parameters!$D$23</f>
        <v>0.31</v>
      </c>
      <c r="J46" s="5">
        <v>20</v>
      </c>
      <c r="K46" s="49">
        <f>Parameters!$D$25</f>
        <v>0.31</v>
      </c>
      <c r="L46" s="4">
        <v>10</v>
      </c>
      <c r="M46" s="9">
        <f>Parameters!$D$27</f>
        <v>0.31</v>
      </c>
      <c r="N46" s="4">
        <v>8</v>
      </c>
      <c r="O46" s="9">
        <f>Parameters!$D$29</f>
        <v>0.31</v>
      </c>
      <c r="P46" s="9"/>
      <c r="Q46" s="4"/>
      <c r="R46" s="9"/>
      <c r="S46" s="41"/>
      <c r="T46" s="41"/>
      <c r="U46" s="41"/>
      <c r="V46" s="41"/>
      <c r="W46" s="93">
        <f t="shared" si="11"/>
        <v>36.122679999999995</v>
      </c>
      <c r="X46" s="153">
        <f t="shared" si="1"/>
        <v>36.122679999999995</v>
      </c>
      <c r="Y46" s="153">
        <f t="shared" si="2"/>
        <v>36.411661439999996</v>
      </c>
      <c r="Z46" s="153">
        <f t="shared" si="3"/>
        <v>36.739366392959994</v>
      </c>
      <c r="AA46" s="153">
        <f t="shared" si="4"/>
        <v>37.216978156068471</v>
      </c>
      <c r="AB46" s="153">
        <f t="shared" si="5"/>
        <v>37.738015850253433</v>
      </c>
      <c r="AC46" s="153">
        <f t="shared" si="6"/>
        <v>38.417300135557994</v>
      </c>
      <c r="AD46" s="153">
        <f t="shared" si="7"/>
        <v>39.108811537998037</v>
      </c>
      <c r="AE46" s="153">
        <f t="shared" si="8"/>
        <v>39.812770145682002</v>
      </c>
      <c r="AF46" s="153">
        <f t="shared" si="9"/>
        <v>40.529400008304279</v>
      </c>
      <c r="AG46" s="153">
        <f t="shared" si="10"/>
        <v>41.258929208453758</v>
      </c>
      <c r="AH46" s="68"/>
    </row>
    <row r="47" spans="1:34" x14ac:dyDescent="0.25">
      <c r="A47" s="57" t="s">
        <v>160</v>
      </c>
      <c r="B47" s="50">
        <v>3</v>
      </c>
      <c r="C47" s="49">
        <f>Parameters!$D$17</f>
        <v>0.22</v>
      </c>
      <c r="D47" s="50">
        <v>10</v>
      </c>
      <c r="E47" s="49">
        <f>Parameters!$D$19</f>
        <v>0.26</v>
      </c>
      <c r="F47" s="50"/>
      <c r="G47" s="49"/>
      <c r="H47" s="50">
        <v>50</v>
      </c>
      <c r="I47" s="11">
        <f>Parameters!$D$23</f>
        <v>0.31</v>
      </c>
      <c r="J47" s="50">
        <v>5</v>
      </c>
      <c r="K47" s="49">
        <f>Parameters!$D$25</f>
        <v>0.31</v>
      </c>
      <c r="L47" s="50"/>
      <c r="M47" s="49"/>
      <c r="N47" s="50">
        <v>10</v>
      </c>
      <c r="O47" s="9">
        <f>Parameters!$D$29</f>
        <v>0.31</v>
      </c>
      <c r="P47" s="9"/>
      <c r="Q47" s="4"/>
      <c r="R47" s="9"/>
      <c r="S47" s="34"/>
      <c r="T47" s="34"/>
      <c r="U47" s="34"/>
      <c r="V47" s="34"/>
      <c r="W47" s="93">
        <f t="shared" si="11"/>
        <v>27.296060000000004</v>
      </c>
      <c r="X47" s="153">
        <f t="shared" si="1"/>
        <v>27.296060000000004</v>
      </c>
      <c r="Y47" s="153">
        <f t="shared" si="2"/>
        <v>27.514428480000003</v>
      </c>
      <c r="Z47" s="153">
        <f t="shared" si="3"/>
        <v>27.762058336319999</v>
      </c>
      <c r="AA47" s="153">
        <f t="shared" si="4"/>
        <v>28.122965094692155</v>
      </c>
      <c r="AB47" s="153">
        <f t="shared" si="5"/>
        <v>28.516686606017846</v>
      </c>
      <c r="AC47" s="153">
        <f t="shared" si="6"/>
        <v>29.029986964926167</v>
      </c>
      <c r="AD47" s="153">
        <f t="shared" si="7"/>
        <v>29.552526730294836</v>
      </c>
      <c r="AE47" s="153">
        <f t="shared" si="8"/>
        <v>30.084472211440143</v>
      </c>
      <c r="AF47" s="153">
        <f t="shared" si="9"/>
        <v>30.625992711246067</v>
      </c>
      <c r="AG47" s="153">
        <f t="shared" si="10"/>
        <v>31.177260580048497</v>
      </c>
      <c r="AH47" s="15"/>
    </row>
    <row r="48" spans="1:34" ht="17.25" customHeight="1" x14ac:dyDescent="0.25">
      <c r="A48" s="60" t="s">
        <v>201</v>
      </c>
      <c r="B48" s="76">
        <v>3</v>
      </c>
      <c r="C48" s="73">
        <f>Parameters!$D$17</f>
        <v>0.22</v>
      </c>
      <c r="D48" s="76">
        <v>10</v>
      </c>
      <c r="E48" s="73">
        <f>Parameters!$D$19</f>
        <v>0.26</v>
      </c>
      <c r="F48" s="76"/>
      <c r="G48" s="73"/>
      <c r="H48" s="76">
        <v>50</v>
      </c>
      <c r="I48" s="72">
        <f>Parameters!$D$23</f>
        <v>0.31</v>
      </c>
      <c r="J48" s="76">
        <v>5</v>
      </c>
      <c r="K48" s="73">
        <f>Parameters!$D$25</f>
        <v>0.31</v>
      </c>
      <c r="L48" s="76">
        <v>12</v>
      </c>
      <c r="M48" s="73">
        <f>Parameters!$D$27</f>
        <v>0.31</v>
      </c>
      <c r="N48" s="76">
        <v>10</v>
      </c>
      <c r="O48" s="31">
        <f>Parameters!$D$29</f>
        <v>0.31</v>
      </c>
      <c r="P48" s="31"/>
      <c r="Q48" s="21"/>
      <c r="R48" s="31"/>
      <c r="S48" s="41"/>
      <c r="T48" s="41"/>
      <c r="U48" s="41"/>
      <c r="V48" s="41"/>
      <c r="W48" s="93">
        <f t="shared" si="11"/>
        <v>31.633580000000002</v>
      </c>
      <c r="X48" s="155">
        <f t="shared" si="1"/>
        <v>31.633580000000002</v>
      </c>
      <c r="Y48" s="155">
        <f t="shared" si="2"/>
        <v>31.886648640000001</v>
      </c>
      <c r="Z48" s="155">
        <f t="shared" si="3"/>
        <v>32.173628477759998</v>
      </c>
      <c r="AA48" s="155">
        <f t="shared" si="4"/>
        <v>32.591885647970877</v>
      </c>
      <c r="AB48" s="155">
        <f t="shared" si="5"/>
        <v>33.04817204704247</v>
      </c>
      <c r="AC48" s="155">
        <f t="shared" si="6"/>
        <v>33.643039143889233</v>
      </c>
      <c r="AD48" s="155">
        <f t="shared" si="7"/>
        <v>34.248613848479238</v>
      </c>
      <c r="AE48" s="155">
        <f t="shared" si="8"/>
        <v>34.865088897751868</v>
      </c>
      <c r="AF48" s="155">
        <f t="shared" si="9"/>
        <v>35.492660497911402</v>
      </c>
      <c r="AG48" s="155">
        <f t="shared" si="10"/>
        <v>36.131528386873811</v>
      </c>
      <c r="AH48" s="77" t="s">
        <v>202</v>
      </c>
    </row>
    <row r="49" spans="1:34" x14ac:dyDescent="0.25">
      <c r="A49" s="56" t="s">
        <v>27</v>
      </c>
      <c r="B49" s="116"/>
      <c r="C49" s="92"/>
      <c r="D49" s="116"/>
      <c r="E49" s="92"/>
      <c r="F49" s="116"/>
      <c r="G49" s="92"/>
      <c r="H49" s="116"/>
      <c r="I49" s="92"/>
      <c r="J49" s="116"/>
      <c r="K49" s="92"/>
      <c r="L49" s="116"/>
      <c r="M49" s="92"/>
      <c r="N49" s="116"/>
      <c r="O49" s="92"/>
      <c r="P49" s="92"/>
      <c r="Q49" s="91"/>
      <c r="R49" s="91"/>
      <c r="S49" s="92"/>
      <c r="T49" s="91"/>
      <c r="U49" s="91"/>
      <c r="V49" s="91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15"/>
    </row>
    <row r="50" spans="1:34" x14ac:dyDescent="0.25">
      <c r="A50" s="60" t="s">
        <v>84</v>
      </c>
      <c r="B50" s="5">
        <v>5</v>
      </c>
      <c r="C50" s="11">
        <f>Parameters!$D$17</f>
        <v>0.22</v>
      </c>
      <c r="D50" s="5">
        <v>6</v>
      </c>
      <c r="E50" s="11">
        <f>Parameters!$D$19</f>
        <v>0.26</v>
      </c>
      <c r="F50" s="5"/>
      <c r="G50" s="11"/>
      <c r="H50" s="5">
        <v>50</v>
      </c>
      <c r="I50" s="11">
        <f>Parameters!$D$23</f>
        <v>0.31</v>
      </c>
      <c r="J50" s="5">
        <v>20</v>
      </c>
      <c r="K50" s="49">
        <f>Parameters!$D$25</f>
        <v>0.31</v>
      </c>
      <c r="L50" s="4">
        <v>10</v>
      </c>
      <c r="M50" s="9">
        <f>Parameters!$D$27</f>
        <v>0.31</v>
      </c>
      <c r="N50" s="4">
        <v>5</v>
      </c>
      <c r="O50" s="9">
        <f>Parameters!$D$29</f>
        <v>0.31</v>
      </c>
      <c r="P50" s="9">
        <v>2</v>
      </c>
      <c r="Q50" s="4"/>
      <c r="R50" s="8"/>
      <c r="S50" s="41">
        <v>0.5</v>
      </c>
      <c r="T50" s="41"/>
      <c r="U50" s="41"/>
      <c r="V50" s="41"/>
      <c r="W50" s="93">
        <f t="shared" ref="W50:W69" si="12">IF((B50*C50+D50*E50+F50*G50+H50*I50+J50*K50+L50*M50+N50*O50+P50+Q50*R50)=0,"",
                          ((B50*C50+D50*E50+F50*G50+H50*I50+J50*K50+L50*M50+N50*O50)*IF(U50&gt;0,U50,1)+P50+IF(Q50=0,1,Q50)*R50)*(1+Overhead_Common)*IF(V50&gt;0,V50,1))</f>
        <v>36.15766</v>
      </c>
      <c r="X50" s="153">
        <f t="shared" si="1"/>
        <v>36.15766</v>
      </c>
      <c r="Y50" s="153">
        <f t="shared" si="2"/>
        <v>36.446921279999998</v>
      </c>
      <c r="Z50" s="153">
        <f t="shared" si="3"/>
        <v>36.774943571519991</v>
      </c>
      <c r="AA50" s="153">
        <f t="shared" si="4"/>
        <v>37.253017837949749</v>
      </c>
      <c r="AB50" s="153">
        <f t="shared" si="5"/>
        <v>37.774560087681046</v>
      </c>
      <c r="AC50" s="153">
        <f t="shared" si="6"/>
        <v>38.454502169259307</v>
      </c>
      <c r="AD50" s="153">
        <f t="shared" si="7"/>
        <v>39.146683208305973</v>
      </c>
      <c r="AE50" s="153">
        <f t="shared" si="8"/>
        <v>39.851323506055479</v>
      </c>
      <c r="AF50" s="153">
        <f t="shared" si="9"/>
        <v>40.568647329164477</v>
      </c>
      <c r="AG50" s="153">
        <f t="shared" si="10"/>
        <v>41.298882981089442</v>
      </c>
      <c r="AH50" s="15"/>
    </row>
    <row r="51" spans="1:34" x14ac:dyDescent="0.25">
      <c r="A51" s="60" t="s">
        <v>82</v>
      </c>
      <c r="B51" s="5">
        <v>6</v>
      </c>
      <c r="C51" s="11">
        <f>Parameters!$D$17</f>
        <v>0.22</v>
      </c>
      <c r="D51" s="5">
        <v>8</v>
      </c>
      <c r="E51" s="11">
        <f>Parameters!$D$19</f>
        <v>0.26</v>
      </c>
      <c r="F51" s="5"/>
      <c r="G51" s="11"/>
      <c r="H51" s="5">
        <v>50</v>
      </c>
      <c r="I51" s="11">
        <f>Parameters!$D$23</f>
        <v>0.31</v>
      </c>
      <c r="J51" s="5">
        <v>20</v>
      </c>
      <c r="K51" s="49">
        <f>Parameters!$D$25</f>
        <v>0.31</v>
      </c>
      <c r="L51" s="4">
        <v>10</v>
      </c>
      <c r="M51" s="9">
        <f>Parameters!$D$27</f>
        <v>0.31</v>
      </c>
      <c r="N51" s="4">
        <v>5</v>
      </c>
      <c r="O51" s="9">
        <f>Parameters!$D$29</f>
        <v>0.31</v>
      </c>
      <c r="P51" s="9">
        <v>2</v>
      </c>
      <c r="Q51" s="3"/>
      <c r="R51" s="8"/>
      <c r="S51" s="41">
        <v>0.5</v>
      </c>
      <c r="T51" s="41"/>
      <c r="U51" s="41"/>
      <c r="V51" s="41"/>
      <c r="W51" s="93">
        <f t="shared" si="12"/>
        <v>37.020499999999998</v>
      </c>
      <c r="X51" s="153">
        <f t="shared" si="1"/>
        <v>37.020499999999998</v>
      </c>
      <c r="Y51" s="153">
        <f t="shared" si="2"/>
        <v>37.316663999999996</v>
      </c>
      <c r="Z51" s="153">
        <f t="shared" si="3"/>
        <v>37.652513975999994</v>
      </c>
      <c r="AA51" s="153">
        <f t="shared" si="4"/>
        <v>38.14199665768799</v>
      </c>
      <c r="AB51" s="153">
        <f t="shared" si="5"/>
        <v>38.675984610895625</v>
      </c>
      <c r="AC51" s="153">
        <f t="shared" si="6"/>
        <v>39.372152333891748</v>
      </c>
      <c r="AD51" s="153">
        <f t="shared" si="7"/>
        <v>40.080851075901798</v>
      </c>
      <c r="AE51" s="153">
        <f t="shared" si="8"/>
        <v>40.802306395268033</v>
      </c>
      <c r="AF51" s="153">
        <f t="shared" si="9"/>
        <v>41.536747910382857</v>
      </c>
      <c r="AG51" s="153">
        <f t="shared" si="10"/>
        <v>42.284409372769751</v>
      </c>
      <c r="AH51" s="15"/>
    </row>
    <row r="52" spans="1:34" x14ac:dyDescent="0.25">
      <c r="A52" s="60" t="s">
        <v>83</v>
      </c>
      <c r="B52" s="5">
        <v>5</v>
      </c>
      <c r="C52" s="11">
        <f>Parameters!$D$17</f>
        <v>0.22</v>
      </c>
      <c r="D52" s="5">
        <v>5</v>
      </c>
      <c r="E52" s="11">
        <f>Parameters!$D$19</f>
        <v>0.26</v>
      </c>
      <c r="F52" s="5"/>
      <c r="G52" s="11"/>
      <c r="H52" s="5">
        <v>50</v>
      </c>
      <c r="I52" s="11">
        <f>Parameters!$D$23</f>
        <v>0.31</v>
      </c>
      <c r="J52" s="5">
        <v>15</v>
      </c>
      <c r="K52" s="49">
        <f>Parameters!$D$25</f>
        <v>0.31</v>
      </c>
      <c r="L52" s="4">
        <v>3</v>
      </c>
      <c r="M52" s="9">
        <f>Parameters!$D$27</f>
        <v>0.31</v>
      </c>
      <c r="N52" s="4">
        <v>3</v>
      </c>
      <c r="O52" s="9">
        <f>Parameters!$D$29</f>
        <v>0.31</v>
      </c>
      <c r="P52" s="9">
        <v>2</v>
      </c>
      <c r="Q52" s="3"/>
      <c r="R52" s="8"/>
      <c r="S52" s="41">
        <v>0.5</v>
      </c>
      <c r="T52" s="41"/>
      <c r="U52" s="41"/>
      <c r="V52" s="41"/>
      <c r="W52" s="93">
        <f t="shared" si="12"/>
        <v>30.794059999999995</v>
      </c>
      <c r="X52" s="153">
        <f t="shared" si="1"/>
        <v>30.794059999999995</v>
      </c>
      <c r="Y52" s="153">
        <f t="shared" si="2"/>
        <v>31.040412479999993</v>
      </c>
      <c r="Z52" s="153">
        <f t="shared" si="3"/>
        <v>31.319776192319988</v>
      </c>
      <c r="AA52" s="153">
        <f t="shared" si="4"/>
        <v>31.726933282820145</v>
      </c>
      <c r="AB52" s="153">
        <f t="shared" si="5"/>
        <v>32.171110348779628</v>
      </c>
      <c r="AC52" s="153">
        <f t="shared" si="6"/>
        <v>32.75019033505766</v>
      </c>
      <c r="AD52" s="153">
        <f t="shared" si="7"/>
        <v>33.339693761088697</v>
      </c>
      <c r="AE52" s="153">
        <f t="shared" si="8"/>
        <v>33.939808248788296</v>
      </c>
      <c r="AF52" s="153">
        <f t="shared" si="9"/>
        <v>34.550724797266483</v>
      </c>
      <c r="AG52" s="153">
        <f t="shared" si="10"/>
        <v>35.172637843617281</v>
      </c>
      <c r="AH52" s="15"/>
    </row>
    <row r="53" spans="1:34" x14ac:dyDescent="0.25">
      <c r="A53" s="60" t="s">
        <v>101</v>
      </c>
      <c r="B53" s="5">
        <v>15</v>
      </c>
      <c r="C53" s="11">
        <f>Parameters!$D$17</f>
        <v>0.22</v>
      </c>
      <c r="D53" s="5">
        <v>18</v>
      </c>
      <c r="E53" s="11">
        <f>Parameters!$D$19</f>
        <v>0.26</v>
      </c>
      <c r="F53" s="5"/>
      <c r="G53" s="11"/>
      <c r="H53" s="5">
        <v>50</v>
      </c>
      <c r="I53" s="11">
        <f>Parameters!$D$23</f>
        <v>0.31</v>
      </c>
      <c r="J53" s="5">
        <v>20</v>
      </c>
      <c r="K53" s="49">
        <f>Parameters!$D$25</f>
        <v>0.31</v>
      </c>
      <c r="L53" s="4">
        <v>5</v>
      </c>
      <c r="M53" s="9">
        <f>Parameters!$D$27</f>
        <v>0.31</v>
      </c>
      <c r="N53" s="4">
        <v>15</v>
      </c>
      <c r="O53" s="9">
        <f>Parameters!$D$29</f>
        <v>0.31</v>
      </c>
      <c r="P53" s="9">
        <v>1</v>
      </c>
      <c r="Q53" s="28"/>
      <c r="R53" s="29"/>
      <c r="S53" s="41">
        <v>0.5</v>
      </c>
      <c r="T53" s="41"/>
      <c r="U53" s="41"/>
      <c r="V53" s="41"/>
      <c r="W53" s="93">
        <f t="shared" si="12"/>
        <v>43.002079999999999</v>
      </c>
      <c r="X53" s="153">
        <f t="shared" si="1"/>
        <v>43.002079999999999</v>
      </c>
      <c r="Y53" s="153">
        <f t="shared" si="2"/>
        <v>43.346096639999999</v>
      </c>
      <c r="Z53" s="153">
        <f t="shared" si="3"/>
        <v>43.736211509759997</v>
      </c>
      <c r="AA53" s="153">
        <f t="shared" si="4"/>
        <v>44.304782259386876</v>
      </c>
      <c r="AB53" s="153">
        <f t="shared" si="5"/>
        <v>44.92504921101829</v>
      </c>
      <c r="AC53" s="153">
        <f t="shared" si="6"/>
        <v>45.733700096816619</v>
      </c>
      <c r="AD53" s="153">
        <f t="shared" si="7"/>
        <v>46.556906698559317</v>
      </c>
      <c r="AE53" s="153">
        <f t="shared" si="8"/>
        <v>47.394931019133388</v>
      </c>
      <c r="AF53" s="153">
        <f t="shared" si="9"/>
        <v>48.248039777477793</v>
      </c>
      <c r="AG53" s="153">
        <f t="shared" si="10"/>
        <v>49.116504493472391</v>
      </c>
      <c r="AH53" s="15"/>
    </row>
    <row r="54" spans="1:34" x14ac:dyDescent="0.25">
      <c r="A54" s="60" t="s">
        <v>85</v>
      </c>
      <c r="B54" s="5">
        <v>4</v>
      </c>
      <c r="C54" s="11">
        <f>Parameters!$D$17</f>
        <v>0.22</v>
      </c>
      <c r="D54" s="5">
        <v>8</v>
      </c>
      <c r="E54" s="11">
        <f>Parameters!$D$19</f>
        <v>0.26</v>
      </c>
      <c r="F54" s="5"/>
      <c r="G54" s="11"/>
      <c r="H54" s="5">
        <v>50</v>
      </c>
      <c r="I54" s="11">
        <f>Parameters!$D$23</f>
        <v>0.31</v>
      </c>
      <c r="J54" s="5">
        <v>5</v>
      </c>
      <c r="K54" s="49">
        <f>Parameters!$D$25</f>
        <v>0.31</v>
      </c>
      <c r="L54" s="4"/>
      <c r="M54" s="9"/>
      <c r="N54" s="4">
        <v>3</v>
      </c>
      <c r="O54" s="9">
        <f>Parameters!$D$29</f>
        <v>0.31</v>
      </c>
      <c r="P54" s="9"/>
      <c r="Q54" s="4"/>
      <c r="R54" s="8"/>
      <c r="S54" s="41">
        <v>0.5</v>
      </c>
      <c r="T54" s="41"/>
      <c r="U54" s="41"/>
      <c r="V54" s="41"/>
      <c r="W54" s="93">
        <f t="shared" si="12"/>
        <v>24.416039999999999</v>
      </c>
      <c r="X54" s="153">
        <f t="shared" si="1"/>
        <v>24.416039999999999</v>
      </c>
      <c r="Y54" s="153">
        <f t="shared" si="2"/>
        <v>24.61136832</v>
      </c>
      <c r="Z54" s="153">
        <f t="shared" si="3"/>
        <v>24.832870634879999</v>
      </c>
      <c r="AA54" s="153">
        <f t="shared" si="4"/>
        <v>25.155697953133437</v>
      </c>
      <c r="AB54" s="153">
        <f t="shared" si="5"/>
        <v>25.507877724477307</v>
      </c>
      <c r="AC54" s="153">
        <f t="shared" si="6"/>
        <v>25.967019523517898</v>
      </c>
      <c r="AD54" s="153">
        <f t="shared" si="7"/>
        <v>26.434425874941219</v>
      </c>
      <c r="AE54" s="153">
        <f t="shared" si="8"/>
        <v>26.910245540690163</v>
      </c>
      <c r="AF54" s="153">
        <f t="shared" si="9"/>
        <v>27.394629960422584</v>
      </c>
      <c r="AG54" s="153">
        <f t="shared" si="10"/>
        <v>27.887733299710192</v>
      </c>
      <c r="AH54" s="15"/>
    </row>
    <row r="55" spans="1:34" x14ac:dyDescent="0.25">
      <c r="A55" s="60" t="s">
        <v>28</v>
      </c>
      <c r="B55" s="5">
        <v>10</v>
      </c>
      <c r="C55" s="11">
        <f>Parameters!$D$17</f>
        <v>0.22</v>
      </c>
      <c r="D55" s="5">
        <v>15</v>
      </c>
      <c r="E55" s="11">
        <f>Parameters!$D$19</f>
        <v>0.26</v>
      </c>
      <c r="F55" s="5"/>
      <c r="G55" s="11"/>
      <c r="H55" s="5"/>
      <c r="I55" s="11"/>
      <c r="J55" s="5"/>
      <c r="K55" s="9"/>
      <c r="L55" s="4"/>
      <c r="M55" s="9"/>
      <c r="N55" s="4">
        <v>15</v>
      </c>
      <c r="O55" s="9">
        <f>Parameters!$D$29</f>
        <v>0.31</v>
      </c>
      <c r="P55" s="9"/>
      <c r="Q55" s="3"/>
      <c r="R55" s="8"/>
      <c r="S55" s="41">
        <v>0.5</v>
      </c>
      <c r="T55" s="41"/>
      <c r="U55" s="41"/>
      <c r="V55" s="41"/>
      <c r="W55" s="93">
        <f t="shared" si="12"/>
        <v>12.5345</v>
      </c>
      <c r="X55" s="153">
        <f t="shared" si="1"/>
        <v>12.5345</v>
      </c>
      <c r="Y55" s="153">
        <f t="shared" si="2"/>
        <v>12.634776</v>
      </c>
      <c r="Z55" s="153">
        <f t="shared" si="3"/>
        <v>12.748488984</v>
      </c>
      <c r="AA55" s="153">
        <f t="shared" si="4"/>
        <v>12.914219340791998</v>
      </c>
      <c r="AB55" s="153">
        <f t="shared" si="5"/>
        <v>13.095018411563087</v>
      </c>
      <c r="AC55" s="153">
        <f t="shared" si="6"/>
        <v>13.330728742971223</v>
      </c>
      <c r="AD55" s="153">
        <f t="shared" si="7"/>
        <v>13.570681860344704</v>
      </c>
      <c r="AE55" s="153">
        <f t="shared" si="8"/>
        <v>13.814954133830909</v>
      </c>
      <c r="AF55" s="153">
        <f t="shared" si="9"/>
        <v>14.063623308239865</v>
      </c>
      <c r="AG55" s="153">
        <f t="shared" si="10"/>
        <v>14.316768527788183</v>
      </c>
      <c r="AH55" s="15"/>
    </row>
    <row r="56" spans="1:34" s="32" customFormat="1" x14ac:dyDescent="0.25">
      <c r="A56" s="60" t="s">
        <v>29</v>
      </c>
      <c r="B56" s="5">
        <v>5</v>
      </c>
      <c r="C56" s="11">
        <f>Parameters!$D$17</f>
        <v>0.22</v>
      </c>
      <c r="D56" s="5">
        <v>6</v>
      </c>
      <c r="E56" s="11">
        <f>Parameters!$D$19</f>
        <v>0.26</v>
      </c>
      <c r="F56" s="5"/>
      <c r="G56" s="11"/>
      <c r="H56" s="5">
        <v>50</v>
      </c>
      <c r="I56" s="11">
        <f>Parameters!$D$23</f>
        <v>0.31</v>
      </c>
      <c r="J56" s="5">
        <v>20</v>
      </c>
      <c r="K56" s="49">
        <f>Parameters!$D$25</f>
        <v>0.31</v>
      </c>
      <c r="L56" s="4">
        <v>10</v>
      </c>
      <c r="M56" s="9">
        <f>Parameters!$D$27</f>
        <v>0.31</v>
      </c>
      <c r="N56" s="4">
        <v>5</v>
      </c>
      <c r="O56" s="9">
        <f>Parameters!$D$29</f>
        <v>0.31</v>
      </c>
      <c r="P56" s="9">
        <v>2</v>
      </c>
      <c r="Q56" s="4"/>
      <c r="R56" s="9"/>
      <c r="S56" s="41">
        <v>0.5</v>
      </c>
      <c r="T56" s="41"/>
      <c r="U56" s="41"/>
      <c r="V56" s="41"/>
      <c r="W56" s="93">
        <f t="shared" si="12"/>
        <v>36.15766</v>
      </c>
      <c r="X56" s="153">
        <f t="shared" si="1"/>
        <v>36.15766</v>
      </c>
      <c r="Y56" s="153">
        <f t="shared" si="2"/>
        <v>36.446921279999998</v>
      </c>
      <c r="Z56" s="153">
        <f t="shared" si="3"/>
        <v>36.774943571519991</v>
      </c>
      <c r="AA56" s="153">
        <f t="shared" si="4"/>
        <v>37.253017837949749</v>
      </c>
      <c r="AB56" s="153">
        <f t="shared" si="5"/>
        <v>37.774560087681046</v>
      </c>
      <c r="AC56" s="153">
        <f t="shared" si="6"/>
        <v>38.454502169259307</v>
      </c>
      <c r="AD56" s="153">
        <f t="shared" si="7"/>
        <v>39.146683208305973</v>
      </c>
      <c r="AE56" s="153">
        <f t="shared" si="8"/>
        <v>39.851323506055479</v>
      </c>
      <c r="AF56" s="153">
        <f t="shared" si="9"/>
        <v>40.568647329164477</v>
      </c>
      <c r="AG56" s="153">
        <f t="shared" si="10"/>
        <v>41.298882981089442</v>
      </c>
      <c r="AH56" s="68"/>
    </row>
    <row r="57" spans="1:34" x14ac:dyDescent="0.25">
      <c r="A57" s="60" t="s">
        <v>86</v>
      </c>
      <c r="B57" s="5">
        <v>7</v>
      </c>
      <c r="C57" s="11">
        <f>Parameters!$D$17</f>
        <v>0.22</v>
      </c>
      <c r="D57" s="5">
        <v>6</v>
      </c>
      <c r="E57" s="11">
        <f>Parameters!$D$19</f>
        <v>0.26</v>
      </c>
      <c r="F57" s="5"/>
      <c r="G57" s="11"/>
      <c r="H57" s="5">
        <v>50</v>
      </c>
      <c r="I57" s="11">
        <f>Parameters!$D$23</f>
        <v>0.31</v>
      </c>
      <c r="J57" s="5">
        <v>12</v>
      </c>
      <c r="K57" s="49">
        <f>Parameters!$D$25</f>
        <v>0.31</v>
      </c>
      <c r="L57" s="4">
        <v>3</v>
      </c>
      <c r="M57" s="9">
        <f>Parameters!$D$27</f>
        <v>0.31</v>
      </c>
      <c r="N57" s="4">
        <v>10</v>
      </c>
      <c r="O57" s="9">
        <f>Parameters!$D$29</f>
        <v>0.31</v>
      </c>
      <c r="P57" s="9">
        <v>2</v>
      </c>
      <c r="Q57" s="3"/>
      <c r="R57" s="8"/>
      <c r="S57" s="41">
        <v>0.5</v>
      </c>
      <c r="T57" s="41"/>
      <c r="U57" s="41"/>
      <c r="V57" s="41"/>
      <c r="W57" s="93">
        <f t="shared" si="12"/>
        <v>33.056100000000001</v>
      </c>
      <c r="X57" s="153">
        <f t="shared" si="1"/>
        <v>33.056100000000001</v>
      </c>
      <c r="Y57" s="153">
        <f t="shared" si="2"/>
        <v>33.320548799999997</v>
      </c>
      <c r="Z57" s="153">
        <f t="shared" si="3"/>
        <v>33.620433739199996</v>
      </c>
      <c r="AA57" s="153">
        <f t="shared" si="4"/>
        <v>34.057499377809592</v>
      </c>
      <c r="AB57" s="153">
        <f t="shared" si="5"/>
        <v>34.534304369098926</v>
      </c>
      <c r="AC57" s="153">
        <f t="shared" si="6"/>
        <v>35.155921847742711</v>
      </c>
      <c r="AD57" s="153">
        <f t="shared" si="7"/>
        <v>35.788728441002078</v>
      </c>
      <c r="AE57" s="153">
        <f t="shared" si="8"/>
        <v>36.432925552940119</v>
      </c>
      <c r="AF57" s="153">
        <f t="shared" si="9"/>
        <v>37.088718212893042</v>
      </c>
      <c r="AG57" s="153">
        <f t="shared" si="10"/>
        <v>37.756315140725114</v>
      </c>
      <c r="AH57" s="15"/>
    </row>
    <row r="58" spans="1:34" x14ac:dyDescent="0.25">
      <c r="A58" s="60" t="s">
        <v>87</v>
      </c>
      <c r="B58" s="5">
        <v>5</v>
      </c>
      <c r="C58" s="11">
        <f>Parameters!$D$17</f>
        <v>0.22</v>
      </c>
      <c r="D58" s="5">
        <v>2</v>
      </c>
      <c r="E58" s="11">
        <f>Parameters!$D$19</f>
        <v>0.26</v>
      </c>
      <c r="F58" s="5"/>
      <c r="G58" s="11"/>
      <c r="H58" s="5">
        <v>50</v>
      </c>
      <c r="I58" s="11">
        <f>Parameters!$D$23</f>
        <v>0.31</v>
      </c>
      <c r="J58" s="5">
        <v>15</v>
      </c>
      <c r="K58" s="49">
        <f>Parameters!$D$25</f>
        <v>0.31</v>
      </c>
      <c r="L58" s="4">
        <v>3</v>
      </c>
      <c r="M58" s="9">
        <f>Parameters!$D$27</f>
        <v>0.31</v>
      </c>
      <c r="N58" s="4">
        <v>5</v>
      </c>
      <c r="O58" s="9">
        <f>Parameters!$D$29</f>
        <v>0.31</v>
      </c>
      <c r="P58" s="9">
        <v>2</v>
      </c>
      <c r="Q58" s="3"/>
      <c r="R58" s="8"/>
      <c r="S58" s="41">
        <v>0.5</v>
      </c>
      <c r="T58" s="41"/>
      <c r="U58" s="41"/>
      <c r="V58" s="41"/>
      <c r="W58" s="93">
        <f t="shared" si="12"/>
        <v>30.607500000000002</v>
      </c>
      <c r="X58" s="153">
        <f t="shared" si="1"/>
        <v>30.607500000000002</v>
      </c>
      <c r="Y58" s="153">
        <f t="shared" si="2"/>
        <v>30.852360000000001</v>
      </c>
      <c r="Z58" s="153">
        <f t="shared" si="3"/>
        <v>31.130031239999997</v>
      </c>
      <c r="AA58" s="153">
        <f t="shared" si="4"/>
        <v>31.534721646119994</v>
      </c>
      <c r="AB58" s="153">
        <f t="shared" si="5"/>
        <v>31.976207749165674</v>
      </c>
      <c r="AC58" s="153">
        <f t="shared" si="6"/>
        <v>32.551779488650659</v>
      </c>
      <c r="AD58" s="153">
        <f t="shared" si="7"/>
        <v>33.13771151944637</v>
      </c>
      <c r="AE58" s="153">
        <f t="shared" si="8"/>
        <v>33.734190326796408</v>
      </c>
      <c r="AF58" s="153">
        <f t="shared" si="9"/>
        <v>34.341405752678746</v>
      </c>
      <c r="AG58" s="153">
        <f t="shared" si="10"/>
        <v>34.959551056226964</v>
      </c>
      <c r="AH58" s="15"/>
    </row>
    <row r="59" spans="1:34" x14ac:dyDescent="0.25">
      <c r="A59" s="60" t="s">
        <v>30</v>
      </c>
      <c r="B59" s="5">
        <v>5</v>
      </c>
      <c r="C59" s="11">
        <f>Parameters!$D$17</f>
        <v>0.22</v>
      </c>
      <c r="D59" s="5">
        <v>4</v>
      </c>
      <c r="E59" s="11">
        <f>Parameters!$D$19</f>
        <v>0.26</v>
      </c>
      <c r="F59" s="5"/>
      <c r="G59" s="11"/>
      <c r="H59" s="5">
        <v>50</v>
      </c>
      <c r="I59" s="11">
        <f>Parameters!$D$23</f>
        <v>0.31</v>
      </c>
      <c r="J59" s="5">
        <v>10</v>
      </c>
      <c r="K59" s="49">
        <f>Parameters!$D$25</f>
        <v>0.31</v>
      </c>
      <c r="L59" s="4">
        <v>3</v>
      </c>
      <c r="M59" s="9">
        <f>Parameters!$D$27</f>
        <v>0.31</v>
      </c>
      <c r="N59" s="4"/>
      <c r="O59" s="9"/>
      <c r="P59" s="9">
        <v>2</v>
      </c>
      <c r="Q59" s="3"/>
      <c r="R59" s="8"/>
      <c r="S59" s="41">
        <v>0.5</v>
      </c>
      <c r="T59" s="41"/>
      <c r="U59" s="41"/>
      <c r="V59" s="41"/>
      <c r="W59" s="93">
        <f t="shared" si="12"/>
        <v>27.599219999999999</v>
      </c>
      <c r="X59" s="153">
        <f t="shared" si="1"/>
        <v>27.599219999999999</v>
      </c>
      <c r="Y59" s="153">
        <f t="shared" si="2"/>
        <v>27.820013759999998</v>
      </c>
      <c r="Z59" s="153">
        <f t="shared" si="3"/>
        <v>28.070393883839994</v>
      </c>
      <c r="AA59" s="153">
        <f t="shared" si="4"/>
        <v>28.435309004329913</v>
      </c>
      <c r="AB59" s="153">
        <f t="shared" si="5"/>
        <v>28.833403330390531</v>
      </c>
      <c r="AC59" s="153">
        <f t="shared" si="6"/>
        <v>29.35240459033756</v>
      </c>
      <c r="AD59" s="153">
        <f t="shared" si="7"/>
        <v>29.880747872963635</v>
      </c>
      <c r="AE59" s="153">
        <f t="shared" si="8"/>
        <v>30.418601334676982</v>
      </c>
      <c r="AF59" s="153">
        <f t="shared" si="9"/>
        <v>30.966136158701168</v>
      </c>
      <c r="AG59" s="153">
        <f t="shared" si="10"/>
        <v>31.523526609557791</v>
      </c>
      <c r="AH59" s="15"/>
    </row>
    <row r="60" spans="1:34" x14ac:dyDescent="0.25">
      <c r="A60" s="60" t="s">
        <v>102</v>
      </c>
      <c r="B60" s="5">
        <v>4</v>
      </c>
      <c r="C60" s="11">
        <f>Parameters!$D$17</f>
        <v>0.22</v>
      </c>
      <c r="D60" s="5">
        <v>5</v>
      </c>
      <c r="E60" s="11">
        <f>Parameters!$D$19</f>
        <v>0.26</v>
      </c>
      <c r="F60" s="5"/>
      <c r="G60" s="11"/>
      <c r="H60" s="5">
        <v>50</v>
      </c>
      <c r="I60" s="11">
        <f>Parameters!$D$23</f>
        <v>0.31</v>
      </c>
      <c r="J60" s="5">
        <v>10</v>
      </c>
      <c r="K60" s="49">
        <f>Parameters!$D$25</f>
        <v>0.31</v>
      </c>
      <c r="L60" s="4">
        <v>2</v>
      </c>
      <c r="M60" s="9">
        <f>Parameters!$D$27</f>
        <v>0.31</v>
      </c>
      <c r="N60" s="4"/>
      <c r="O60" s="9"/>
      <c r="P60" s="9">
        <v>2</v>
      </c>
      <c r="Q60" s="3"/>
      <c r="R60" s="8"/>
      <c r="S60" s="41">
        <v>0.5</v>
      </c>
      <c r="T60" s="41"/>
      <c r="U60" s="41"/>
      <c r="V60" s="41"/>
      <c r="W60" s="93">
        <f t="shared" si="12"/>
        <v>27.284400000000002</v>
      </c>
      <c r="X60" s="153">
        <f t="shared" si="1"/>
        <v>27.284400000000002</v>
      </c>
      <c r="Y60" s="153">
        <f t="shared" si="2"/>
        <v>27.502675200000002</v>
      </c>
      <c r="Z60" s="153">
        <f t="shared" si="3"/>
        <v>27.7501992768</v>
      </c>
      <c r="AA60" s="153">
        <f t="shared" si="4"/>
        <v>28.110951867398398</v>
      </c>
      <c r="AB60" s="153">
        <f t="shared" si="5"/>
        <v>28.504505193541977</v>
      </c>
      <c r="AC60" s="153">
        <f t="shared" si="6"/>
        <v>29.017586287025733</v>
      </c>
      <c r="AD60" s="153">
        <f t="shared" si="7"/>
        <v>29.539902840192195</v>
      </c>
      <c r="AE60" s="153">
        <f t="shared" si="8"/>
        <v>30.071621091315656</v>
      </c>
      <c r="AF60" s="153">
        <f t="shared" si="9"/>
        <v>30.61291027095934</v>
      </c>
      <c r="AG60" s="153">
        <f t="shared" si="10"/>
        <v>31.163942655836607</v>
      </c>
      <c r="AH60" s="15"/>
    </row>
    <row r="61" spans="1:34" x14ac:dyDescent="0.25">
      <c r="A61" s="60" t="s">
        <v>31</v>
      </c>
      <c r="B61" s="5">
        <v>5</v>
      </c>
      <c r="C61" s="11">
        <f>Parameters!$D$17</f>
        <v>0.22</v>
      </c>
      <c r="D61" s="5">
        <v>2</v>
      </c>
      <c r="E61" s="11">
        <f>Parameters!$D$19</f>
        <v>0.26</v>
      </c>
      <c r="F61" s="5"/>
      <c r="G61" s="11"/>
      <c r="H61" s="5">
        <v>50</v>
      </c>
      <c r="I61" s="11">
        <f>Parameters!$D$23</f>
        <v>0.31</v>
      </c>
      <c r="J61" s="5">
        <v>18</v>
      </c>
      <c r="K61" s="49">
        <f>Parameters!$D$25</f>
        <v>0.31</v>
      </c>
      <c r="L61" s="4">
        <v>2</v>
      </c>
      <c r="M61" s="9">
        <f>Parameters!$D$27</f>
        <v>0.31</v>
      </c>
      <c r="N61" s="4"/>
      <c r="O61" s="9"/>
      <c r="P61" s="9">
        <v>2</v>
      </c>
      <c r="Q61" s="4"/>
      <c r="R61" s="9"/>
      <c r="S61" s="41">
        <v>0.5</v>
      </c>
      <c r="T61" s="41"/>
      <c r="U61" s="41"/>
      <c r="V61" s="41"/>
      <c r="W61" s="93">
        <f t="shared" si="12"/>
        <v>29.523120000000002</v>
      </c>
      <c r="X61" s="153">
        <f t="shared" si="1"/>
        <v>29.523120000000002</v>
      </c>
      <c r="Y61" s="153">
        <f t="shared" si="2"/>
        <v>29.759304960000001</v>
      </c>
      <c r="Z61" s="153">
        <f t="shared" si="3"/>
        <v>30.027138704639999</v>
      </c>
      <c r="AA61" s="153">
        <f t="shared" si="4"/>
        <v>30.417491507800317</v>
      </c>
      <c r="AB61" s="153">
        <f t="shared" si="5"/>
        <v>30.843336388909524</v>
      </c>
      <c r="AC61" s="153">
        <f t="shared" si="6"/>
        <v>31.398516443909894</v>
      </c>
      <c r="AD61" s="153">
        <f t="shared" si="7"/>
        <v>31.963689739900275</v>
      </c>
      <c r="AE61" s="153">
        <f t="shared" si="8"/>
        <v>32.539036155218483</v>
      </c>
      <c r="AF61" s="153">
        <f t="shared" si="9"/>
        <v>33.124738806012417</v>
      </c>
      <c r="AG61" s="153">
        <f t="shared" si="10"/>
        <v>33.720984104520639</v>
      </c>
      <c r="AH61" s="15"/>
    </row>
    <row r="62" spans="1:34" x14ac:dyDescent="0.25">
      <c r="A62" s="60" t="s">
        <v>103</v>
      </c>
      <c r="B62" s="5">
        <v>5</v>
      </c>
      <c r="C62" s="11">
        <f>Parameters!$D$17</f>
        <v>0.22</v>
      </c>
      <c r="D62" s="5">
        <v>4</v>
      </c>
      <c r="E62" s="11">
        <f>Parameters!$D$19</f>
        <v>0.26</v>
      </c>
      <c r="F62" s="5"/>
      <c r="G62" s="11"/>
      <c r="H62" s="5">
        <v>50</v>
      </c>
      <c r="I62" s="11">
        <f>Parameters!$D$23</f>
        <v>0.31</v>
      </c>
      <c r="J62" s="5">
        <v>18</v>
      </c>
      <c r="K62" s="49">
        <f>Parameters!$D$25</f>
        <v>0.31</v>
      </c>
      <c r="L62" s="4">
        <v>3</v>
      </c>
      <c r="M62" s="9">
        <f>Parameters!$D$27</f>
        <v>0.31</v>
      </c>
      <c r="N62" s="4"/>
      <c r="O62" s="9"/>
      <c r="P62" s="9">
        <v>2</v>
      </c>
      <c r="Q62" s="3"/>
      <c r="R62" s="8"/>
      <c r="S62" s="41">
        <v>0.5</v>
      </c>
      <c r="T62" s="41"/>
      <c r="U62" s="41"/>
      <c r="V62" s="41"/>
      <c r="W62" s="93">
        <f t="shared" si="12"/>
        <v>30.490899999999996</v>
      </c>
      <c r="X62" s="153">
        <f t="shared" si="1"/>
        <v>30.490899999999996</v>
      </c>
      <c r="Y62" s="153">
        <f t="shared" si="2"/>
        <v>30.734827199999998</v>
      </c>
      <c r="Z62" s="153">
        <f t="shared" si="3"/>
        <v>31.011440644799993</v>
      </c>
      <c r="AA62" s="153">
        <f t="shared" si="4"/>
        <v>31.414589373182391</v>
      </c>
      <c r="AB62" s="153">
        <f t="shared" si="5"/>
        <v>31.854393624406946</v>
      </c>
      <c r="AC62" s="153">
        <f t="shared" si="6"/>
        <v>32.42777270964627</v>
      </c>
      <c r="AD62" s="153">
        <f t="shared" si="7"/>
        <v>33.011472618419901</v>
      </c>
      <c r="AE62" s="153">
        <f t="shared" si="8"/>
        <v>33.605679125551461</v>
      </c>
      <c r="AF62" s="153">
        <f t="shared" si="9"/>
        <v>34.210581349811385</v>
      </c>
      <c r="AG62" s="153">
        <f t="shared" si="10"/>
        <v>34.826371814107993</v>
      </c>
      <c r="AH62" s="15"/>
    </row>
    <row r="63" spans="1:34" x14ac:dyDescent="0.25">
      <c r="A63" s="60" t="s">
        <v>104</v>
      </c>
      <c r="B63" s="5">
        <v>5</v>
      </c>
      <c r="C63" s="11">
        <f>Parameters!$D$17</f>
        <v>0.22</v>
      </c>
      <c r="D63" s="5">
        <v>6</v>
      </c>
      <c r="E63" s="11">
        <f>Parameters!$D$19</f>
        <v>0.26</v>
      </c>
      <c r="F63" s="5"/>
      <c r="G63" s="11"/>
      <c r="H63" s="5"/>
      <c r="I63" s="11"/>
      <c r="J63" s="5"/>
      <c r="K63" s="9"/>
      <c r="L63" s="4"/>
      <c r="M63" s="9"/>
      <c r="N63" s="4">
        <v>3</v>
      </c>
      <c r="O63" s="9">
        <f>Parameters!$D$29</f>
        <v>0.31</v>
      </c>
      <c r="P63" s="9"/>
      <c r="Q63" s="3"/>
      <c r="R63" s="8"/>
      <c r="S63" s="41">
        <v>0.5</v>
      </c>
      <c r="T63" s="41"/>
      <c r="U63" s="41"/>
      <c r="V63" s="41"/>
      <c r="W63" s="93">
        <f t="shared" si="12"/>
        <v>4.1859399999999996</v>
      </c>
      <c r="X63" s="153">
        <f t="shared" si="1"/>
        <v>4.1859399999999996</v>
      </c>
      <c r="Y63" s="153">
        <f t="shared" si="2"/>
        <v>4.21942752</v>
      </c>
      <c r="Z63" s="153">
        <f t="shared" si="3"/>
        <v>4.2574023676799992</v>
      </c>
      <c r="AA63" s="153">
        <f t="shared" si="4"/>
        <v>4.312748598459839</v>
      </c>
      <c r="AB63" s="153">
        <f t="shared" si="5"/>
        <v>4.3731270788382766</v>
      </c>
      <c r="AC63" s="153">
        <f t="shared" si="6"/>
        <v>4.451843366257366</v>
      </c>
      <c r="AD63" s="153">
        <f t="shared" si="7"/>
        <v>4.5319765468499984</v>
      </c>
      <c r="AE63" s="153">
        <f t="shared" si="8"/>
        <v>4.6135521246932987</v>
      </c>
      <c r="AF63" s="153">
        <f t="shared" si="9"/>
        <v>4.6965960629377781</v>
      </c>
      <c r="AG63" s="153">
        <f t="shared" si="10"/>
        <v>4.7811347920706586</v>
      </c>
      <c r="AH63" s="15"/>
    </row>
    <row r="64" spans="1:34" x14ac:dyDescent="0.25">
      <c r="A64" s="64" t="s">
        <v>105</v>
      </c>
      <c r="B64" s="5">
        <v>5</v>
      </c>
      <c r="C64" s="11">
        <f>Parameters!$D$17</f>
        <v>0.22</v>
      </c>
      <c r="D64" s="5">
        <v>10</v>
      </c>
      <c r="E64" s="11">
        <f>Parameters!$D$19</f>
        <v>0.26</v>
      </c>
      <c r="F64" s="5"/>
      <c r="G64" s="11"/>
      <c r="H64" s="5">
        <v>50</v>
      </c>
      <c r="I64" s="11">
        <f>Parameters!$D$23</f>
        <v>0.31</v>
      </c>
      <c r="J64" s="5">
        <v>18</v>
      </c>
      <c r="K64" s="49">
        <f>Parameters!$D$25</f>
        <v>0.31</v>
      </c>
      <c r="L64" s="4">
        <v>7</v>
      </c>
      <c r="M64" s="9">
        <f>Parameters!$D$27</f>
        <v>0.31</v>
      </c>
      <c r="N64" s="3"/>
      <c r="O64" s="8"/>
      <c r="P64" s="8"/>
      <c r="Q64" s="3"/>
      <c r="R64" s="8"/>
      <c r="S64" s="34"/>
      <c r="T64" s="34"/>
      <c r="U64" s="34"/>
      <c r="V64" s="34"/>
      <c r="W64" s="93">
        <f t="shared" si="12"/>
        <v>31.4237</v>
      </c>
      <c r="X64" s="153">
        <f t="shared" si="1"/>
        <v>31.4237</v>
      </c>
      <c r="Y64" s="153">
        <f t="shared" si="2"/>
        <v>31.6750896</v>
      </c>
      <c r="Z64" s="153">
        <f t="shared" si="3"/>
        <v>31.960165406399998</v>
      </c>
      <c r="AA64" s="153">
        <f t="shared" si="4"/>
        <v>32.375647556683198</v>
      </c>
      <c r="AB64" s="153">
        <f t="shared" si="5"/>
        <v>32.828906622476765</v>
      </c>
      <c r="AC64" s="153">
        <f t="shared" si="6"/>
        <v>33.41982694168135</v>
      </c>
      <c r="AD64" s="153">
        <f t="shared" si="7"/>
        <v>34.021383826631613</v>
      </c>
      <c r="AE64" s="153">
        <f t="shared" si="8"/>
        <v>34.633768735510984</v>
      </c>
      <c r="AF64" s="153">
        <f t="shared" si="9"/>
        <v>35.257176572750183</v>
      </c>
      <c r="AG64" s="153">
        <f t="shared" si="10"/>
        <v>35.891805751059685</v>
      </c>
      <c r="AH64" s="15"/>
    </row>
    <row r="65" spans="1:34" x14ac:dyDescent="0.25">
      <c r="A65" s="64" t="s">
        <v>106</v>
      </c>
      <c r="B65" s="5">
        <v>5</v>
      </c>
      <c r="C65" s="11">
        <f>Parameters!$D$17</f>
        <v>0.22</v>
      </c>
      <c r="D65" s="5">
        <v>10</v>
      </c>
      <c r="E65" s="11">
        <f>Parameters!$D$19</f>
        <v>0.26</v>
      </c>
      <c r="F65" s="5"/>
      <c r="G65" s="11"/>
      <c r="H65" s="5">
        <v>50</v>
      </c>
      <c r="I65" s="11">
        <f>Parameters!$D$23</f>
        <v>0.31</v>
      </c>
      <c r="J65" s="5">
        <v>25</v>
      </c>
      <c r="K65" s="49">
        <f>Parameters!$D$25</f>
        <v>0.31</v>
      </c>
      <c r="L65" s="4">
        <v>12</v>
      </c>
      <c r="M65" s="9">
        <f>Parameters!$D$27</f>
        <v>0.31</v>
      </c>
      <c r="N65" s="3"/>
      <c r="O65" s="8"/>
      <c r="P65" s="8"/>
      <c r="Q65" s="3"/>
      <c r="R65" s="8"/>
      <c r="S65" s="34"/>
      <c r="T65" s="34"/>
      <c r="U65" s="34"/>
      <c r="V65" s="34"/>
      <c r="W65" s="93">
        <f t="shared" si="12"/>
        <v>35.761219999999994</v>
      </c>
      <c r="X65" s="153">
        <f t="shared" si="1"/>
        <v>35.761219999999994</v>
      </c>
      <c r="Y65" s="153">
        <f t="shared" si="2"/>
        <v>36.047309759999997</v>
      </c>
      <c r="Z65" s="153">
        <f t="shared" si="3"/>
        <v>36.371735547839997</v>
      </c>
      <c r="AA65" s="153">
        <f t="shared" si="4"/>
        <v>36.844568109961912</v>
      </c>
      <c r="AB65" s="153">
        <f t="shared" si="5"/>
        <v>37.360392063501379</v>
      </c>
      <c r="AC65" s="153">
        <f t="shared" si="6"/>
        <v>38.032879120644402</v>
      </c>
      <c r="AD65" s="153">
        <f t="shared" si="7"/>
        <v>38.717470944816</v>
      </c>
      <c r="AE65" s="153">
        <f t="shared" si="8"/>
        <v>39.414385421822686</v>
      </c>
      <c r="AF65" s="153">
        <f t="shared" si="9"/>
        <v>40.123844359415493</v>
      </c>
      <c r="AG65" s="153">
        <f t="shared" si="10"/>
        <v>40.846073557884971</v>
      </c>
      <c r="AH65" s="15"/>
    </row>
    <row r="66" spans="1:34" x14ac:dyDescent="0.25">
      <c r="A66" s="64" t="s">
        <v>107</v>
      </c>
      <c r="B66" s="5">
        <v>5</v>
      </c>
      <c r="C66" s="11">
        <f>Parameters!$D$17</f>
        <v>0.22</v>
      </c>
      <c r="D66" s="5">
        <v>12</v>
      </c>
      <c r="E66" s="11">
        <f>Parameters!$D$19</f>
        <v>0.26</v>
      </c>
      <c r="F66" s="5"/>
      <c r="G66" s="11"/>
      <c r="H66" s="5">
        <v>50</v>
      </c>
      <c r="I66" s="11">
        <f>Parameters!$D$23</f>
        <v>0.31</v>
      </c>
      <c r="J66" s="5">
        <v>15</v>
      </c>
      <c r="K66" s="49">
        <f>Parameters!$D$25</f>
        <v>0.31</v>
      </c>
      <c r="L66" s="4">
        <v>7</v>
      </c>
      <c r="M66" s="9">
        <f>Parameters!$D$27</f>
        <v>0.31</v>
      </c>
      <c r="N66" s="3"/>
      <c r="O66" s="8"/>
      <c r="P66" s="8"/>
      <c r="Q66" s="3"/>
      <c r="R66" s="8"/>
      <c r="S66" s="34"/>
      <c r="T66" s="34"/>
      <c r="U66" s="34"/>
      <c r="V66" s="34"/>
      <c r="W66" s="93">
        <f t="shared" si="12"/>
        <v>30.945639999999997</v>
      </c>
      <c r="X66" s="153">
        <f t="shared" si="1"/>
        <v>30.945639999999997</v>
      </c>
      <c r="Y66" s="153">
        <f t="shared" si="2"/>
        <v>31.193205119999998</v>
      </c>
      <c r="Z66" s="153">
        <f t="shared" si="3"/>
        <v>31.473943966079997</v>
      </c>
      <c r="AA66" s="153">
        <f t="shared" si="4"/>
        <v>31.883105237639032</v>
      </c>
      <c r="AB66" s="153">
        <f t="shared" si="5"/>
        <v>32.329468710965976</v>
      </c>
      <c r="AC66" s="153">
        <f t="shared" si="6"/>
        <v>32.911399147763362</v>
      </c>
      <c r="AD66" s="153">
        <f t="shared" si="7"/>
        <v>33.503804332423101</v>
      </c>
      <c r="AE66" s="153">
        <f t="shared" si="8"/>
        <v>34.10687281040672</v>
      </c>
      <c r="AF66" s="153">
        <f t="shared" si="9"/>
        <v>34.720796520994043</v>
      </c>
      <c r="AG66" s="153">
        <f t="shared" si="10"/>
        <v>35.345770858371935</v>
      </c>
      <c r="AH66" s="15"/>
    </row>
    <row r="67" spans="1:34" x14ac:dyDescent="0.25">
      <c r="A67" s="64" t="s">
        <v>108</v>
      </c>
      <c r="B67" s="5">
        <v>5</v>
      </c>
      <c r="C67" s="11">
        <f>Parameters!$D$17</f>
        <v>0.22</v>
      </c>
      <c r="D67" s="5">
        <v>12</v>
      </c>
      <c r="E67" s="11">
        <f>Parameters!$D$19</f>
        <v>0.26</v>
      </c>
      <c r="F67" s="5"/>
      <c r="G67" s="11"/>
      <c r="H67" s="5"/>
      <c r="I67" s="11"/>
      <c r="J67" s="5">
        <v>15</v>
      </c>
      <c r="K67" s="49">
        <f>Parameters!$D$25</f>
        <v>0.31</v>
      </c>
      <c r="L67" s="4">
        <v>7</v>
      </c>
      <c r="M67" s="9">
        <f>Parameters!$D$27</f>
        <v>0.31</v>
      </c>
      <c r="N67" s="3"/>
      <c r="O67" s="8"/>
      <c r="P67" s="8"/>
      <c r="Q67" s="3"/>
      <c r="R67" s="8"/>
      <c r="S67" s="34"/>
      <c r="T67" s="34"/>
      <c r="U67" s="34"/>
      <c r="V67" s="34"/>
      <c r="W67" s="93">
        <f t="shared" si="12"/>
        <v>12.872640000000001</v>
      </c>
      <c r="X67" s="153">
        <f t="shared" si="1"/>
        <v>12.872640000000001</v>
      </c>
      <c r="Y67" s="153">
        <f t="shared" si="2"/>
        <v>12.975621120000001</v>
      </c>
      <c r="Z67" s="153">
        <f t="shared" si="3"/>
        <v>13.092401710080001</v>
      </c>
      <c r="AA67" s="153">
        <f t="shared" si="4"/>
        <v>13.26260293231104</v>
      </c>
      <c r="AB67" s="153">
        <f t="shared" si="5"/>
        <v>13.448279373363395</v>
      </c>
      <c r="AC67" s="153">
        <f t="shared" si="6"/>
        <v>13.690348402083936</v>
      </c>
      <c r="AD67" s="153">
        <f t="shared" si="7"/>
        <v>13.936774673321446</v>
      </c>
      <c r="AE67" s="153">
        <f t="shared" si="8"/>
        <v>14.187636617441232</v>
      </c>
      <c r="AF67" s="153">
        <f t="shared" si="9"/>
        <v>14.443014076555174</v>
      </c>
      <c r="AG67" s="153">
        <f t="shared" si="10"/>
        <v>14.702988329933168</v>
      </c>
      <c r="AH67" s="15"/>
    </row>
    <row r="68" spans="1:34" x14ac:dyDescent="0.25">
      <c r="A68" s="64" t="s">
        <v>109</v>
      </c>
      <c r="B68" s="5">
        <v>5</v>
      </c>
      <c r="C68" s="11">
        <f>Parameters!$D$17</f>
        <v>0.22</v>
      </c>
      <c r="D68" s="5">
        <v>12</v>
      </c>
      <c r="E68" s="11">
        <f>Parameters!$D$19</f>
        <v>0.26</v>
      </c>
      <c r="F68" s="5"/>
      <c r="G68" s="11"/>
      <c r="H68" s="5"/>
      <c r="I68" s="11"/>
      <c r="J68" s="5">
        <v>18</v>
      </c>
      <c r="K68" s="49">
        <f>Parameters!$D$25</f>
        <v>0.31</v>
      </c>
      <c r="L68" s="4">
        <v>7</v>
      </c>
      <c r="M68" s="9">
        <f>Parameters!$D$27</f>
        <v>0.31</v>
      </c>
      <c r="N68" s="3"/>
      <c r="O68" s="8"/>
      <c r="P68" s="8"/>
      <c r="Q68" s="3"/>
      <c r="R68" s="8"/>
      <c r="S68" s="34"/>
      <c r="T68" s="34"/>
      <c r="U68" s="34"/>
      <c r="V68" s="34"/>
      <c r="W68" s="93">
        <f t="shared" si="12"/>
        <v>13.95702</v>
      </c>
      <c r="X68" s="153">
        <f t="shared" si="1"/>
        <v>13.95702</v>
      </c>
      <c r="Y68" s="153">
        <f t="shared" si="2"/>
        <v>14.068676160000001</v>
      </c>
      <c r="Z68" s="153">
        <f t="shared" si="3"/>
        <v>14.19529424544</v>
      </c>
      <c r="AA68" s="153">
        <f t="shared" si="4"/>
        <v>14.379833070630719</v>
      </c>
      <c r="AB68" s="153">
        <f t="shared" si="5"/>
        <v>14.581150733619548</v>
      </c>
      <c r="AC68" s="153">
        <f t="shared" si="6"/>
        <v>14.843611446824701</v>
      </c>
      <c r="AD68" s="153">
        <f t="shared" si="7"/>
        <v>15.110796452867545</v>
      </c>
      <c r="AE68" s="153">
        <f t="shared" si="8"/>
        <v>15.382790789019161</v>
      </c>
      <c r="AF68" s="153">
        <f t="shared" si="9"/>
        <v>15.659681023221506</v>
      </c>
      <c r="AG68" s="153">
        <f t="shared" si="10"/>
        <v>15.941555281639493</v>
      </c>
      <c r="AH68" s="15"/>
    </row>
    <row r="69" spans="1:34" x14ac:dyDescent="0.25">
      <c r="A69" s="63" t="s">
        <v>161</v>
      </c>
      <c r="B69" s="2">
        <v>4</v>
      </c>
      <c r="C69" s="13">
        <f>Parameters!$D$17</f>
        <v>0.22</v>
      </c>
      <c r="D69" s="2">
        <v>5</v>
      </c>
      <c r="E69" s="13">
        <f>Parameters!$D$19</f>
        <v>0.26</v>
      </c>
      <c r="F69" s="2"/>
      <c r="G69" s="13"/>
      <c r="H69" s="2"/>
      <c r="I69" s="13"/>
      <c r="J69" s="2"/>
      <c r="K69" s="29"/>
      <c r="L69" s="28"/>
      <c r="M69" s="29"/>
      <c r="N69" s="28">
        <v>2</v>
      </c>
      <c r="O69" s="9">
        <f>Parameters!$D$29</f>
        <v>0.31</v>
      </c>
      <c r="P69" s="8"/>
      <c r="Q69" s="3"/>
      <c r="R69" s="8"/>
      <c r="S69" s="41">
        <v>0.5</v>
      </c>
      <c r="T69" s="41"/>
      <c r="U69" s="41"/>
      <c r="V69" s="41"/>
      <c r="W69" s="93">
        <f t="shared" si="12"/>
        <v>3.2648000000000001</v>
      </c>
      <c r="X69" s="153">
        <f t="shared" si="1"/>
        <v>3.2648000000000001</v>
      </c>
      <c r="Y69" s="153">
        <f t="shared" si="2"/>
        <v>3.2909184000000002</v>
      </c>
      <c r="Z69" s="153">
        <f t="shared" si="3"/>
        <v>3.3205366655999997</v>
      </c>
      <c r="AA69" s="153">
        <f t="shared" si="4"/>
        <v>3.3637036422527995</v>
      </c>
      <c r="AB69" s="153">
        <f t="shared" si="5"/>
        <v>3.4107954932443389</v>
      </c>
      <c r="AC69" s="153">
        <f t="shared" si="6"/>
        <v>3.4721898121227373</v>
      </c>
      <c r="AD69" s="153">
        <f t="shared" si="7"/>
        <v>3.5346892287409464</v>
      </c>
      <c r="AE69" s="153">
        <f t="shared" si="8"/>
        <v>3.5983136348582834</v>
      </c>
      <c r="AF69" s="153">
        <f t="shared" si="9"/>
        <v>3.6630832802857327</v>
      </c>
      <c r="AG69" s="153">
        <f t="shared" si="10"/>
        <v>3.7290187793308758</v>
      </c>
      <c r="AH69" s="15"/>
    </row>
    <row r="70" spans="1:34" x14ac:dyDescent="0.25">
      <c r="A70" s="56" t="s">
        <v>32</v>
      </c>
      <c r="B70" s="116"/>
      <c r="C70" s="92"/>
      <c r="D70" s="116"/>
      <c r="E70" s="92"/>
      <c r="F70" s="116"/>
      <c r="G70" s="92"/>
      <c r="H70" s="116"/>
      <c r="I70" s="92"/>
      <c r="J70" s="116"/>
      <c r="K70" s="92"/>
      <c r="L70" s="116"/>
      <c r="M70" s="92"/>
      <c r="N70" s="116"/>
      <c r="O70" s="92"/>
      <c r="P70" s="92"/>
      <c r="Q70" s="91"/>
      <c r="R70" s="91"/>
      <c r="S70" s="92"/>
      <c r="T70" s="91"/>
      <c r="U70" s="91"/>
      <c r="V70" s="91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15"/>
    </row>
    <row r="71" spans="1:34" ht="15" x14ac:dyDescent="0.25">
      <c r="A71" s="69" t="s">
        <v>183</v>
      </c>
      <c r="B71" s="70">
        <v>5</v>
      </c>
      <c r="C71" s="71">
        <f>Parameters!$D$17</f>
        <v>0.22</v>
      </c>
      <c r="D71" s="70">
        <v>6</v>
      </c>
      <c r="E71" s="71">
        <f>Parameters!$D$19</f>
        <v>0.26</v>
      </c>
      <c r="F71" s="70"/>
      <c r="G71" s="71"/>
      <c r="H71" s="70">
        <v>50</v>
      </c>
      <c r="I71" s="72">
        <f>Parameters!$D$23</f>
        <v>0.31</v>
      </c>
      <c r="J71" s="70">
        <v>10</v>
      </c>
      <c r="K71" s="73">
        <f>Parameters!$D$25</f>
        <v>0.31</v>
      </c>
      <c r="L71" s="70">
        <v>5</v>
      </c>
      <c r="M71" s="31">
        <f>Parameters!$D$27</f>
        <v>0.31</v>
      </c>
      <c r="N71" s="70">
        <v>5</v>
      </c>
      <c r="O71" s="31">
        <f>Parameters!$D$29</f>
        <v>0.31</v>
      </c>
      <c r="P71" s="71">
        <v>2</v>
      </c>
      <c r="Q71" s="70"/>
      <c r="R71" s="71"/>
      <c r="S71" s="41">
        <v>0.5</v>
      </c>
      <c r="T71" s="41"/>
      <c r="U71" s="41"/>
      <c r="V71" s="41"/>
      <c r="W71" s="93">
        <f t="shared" ref="W71:W88" si="13">IF((B71*C71+D71*E71+F71*G71+H71*I71+J71*K71+L71*M71+N71*O71+P71+Q71*R71)=0,"",
                          ((B71*C71+D71*E71+F71*G71+H71*I71+J71*K71+L71*M71+N71*O71)*IF(U71&gt;0,U71,1)+P71+IF(Q71=0,1,Q71)*R71)*(1+Overhead_Common)*IF(V71&gt;0,V71,1))</f>
        <v>30.735760000000003</v>
      </c>
      <c r="X71" s="153">
        <f t="shared" ref="X71:X111" si="14">W71</f>
        <v>30.735760000000003</v>
      </c>
      <c r="Y71" s="153">
        <f t="shared" ref="Y71:Z111" si="15">X71*(1+$X$3)</f>
        <v>30.981646080000004</v>
      </c>
      <c r="Z71" s="153">
        <f t="shared" ref="Z71:Z111" si="16">Y71*(1+$Y$3)</f>
        <v>31.260480894720001</v>
      </c>
      <c r="AA71" s="153">
        <f t="shared" ref="AA71:AA111" si="17">Z71*(1+$Z$3)</f>
        <v>31.666867146351358</v>
      </c>
      <c r="AB71" s="153">
        <f t="shared" ref="AB71:AB111" si="18">AA71*(1+$AA$3)</f>
        <v>32.110203286400278</v>
      </c>
      <c r="AC71" s="153">
        <f t="shared" ref="AC71:AC111" si="19">AB71*(1+$AB$3)</f>
        <v>32.688186945555486</v>
      </c>
      <c r="AD71" s="153">
        <f t="shared" ref="AD71:AD111" si="20">AC71*(1+$AC$3)</f>
        <v>33.276574310575484</v>
      </c>
      <c r="AE71" s="153">
        <f t="shared" ref="AE71:AE111" si="21">AD71*(1+$AD$3)</f>
        <v>33.875552648165844</v>
      </c>
      <c r="AF71" s="153">
        <f t="shared" ref="AF71:AF111" si="22">AE71*(1+$AE$3)</f>
        <v>34.485312595832831</v>
      </c>
      <c r="AG71" s="153">
        <f t="shared" ref="AG71:AG111" si="23">AF71*(1+$AF$3)</f>
        <v>35.106048222557824</v>
      </c>
      <c r="AH71" s="15"/>
    </row>
    <row r="72" spans="1:34" ht="15" x14ac:dyDescent="0.25">
      <c r="A72" s="69" t="s">
        <v>184</v>
      </c>
      <c r="B72" s="70">
        <v>8</v>
      </c>
      <c r="C72" s="71">
        <f>Parameters!$D$17</f>
        <v>0.22</v>
      </c>
      <c r="D72" s="70">
        <v>5</v>
      </c>
      <c r="E72" s="71">
        <f>Parameters!$D$19</f>
        <v>0.26</v>
      </c>
      <c r="F72" s="70"/>
      <c r="G72" s="71"/>
      <c r="H72" s="70">
        <v>50</v>
      </c>
      <c r="I72" s="72">
        <f>Parameters!$D$23</f>
        <v>0.31</v>
      </c>
      <c r="J72" s="70">
        <v>15</v>
      </c>
      <c r="K72" s="73">
        <f>Parameters!$D$25</f>
        <v>0.31</v>
      </c>
      <c r="L72" s="70">
        <v>8</v>
      </c>
      <c r="M72" s="31">
        <f>Parameters!$D$27</f>
        <v>0.31</v>
      </c>
      <c r="N72" s="70">
        <v>5</v>
      </c>
      <c r="O72" s="31">
        <f>Parameters!$D$29</f>
        <v>0.31</v>
      </c>
      <c r="P72" s="71">
        <v>2</v>
      </c>
      <c r="Q72" s="70"/>
      <c r="R72" s="71"/>
      <c r="S72" s="41">
        <v>0.5</v>
      </c>
      <c r="T72" s="41"/>
      <c r="U72" s="41"/>
      <c r="V72" s="41"/>
      <c r="W72" s="93">
        <f t="shared" si="13"/>
        <v>34.09384</v>
      </c>
      <c r="X72" s="153">
        <f t="shared" si="14"/>
        <v>34.09384</v>
      </c>
      <c r="Y72" s="153">
        <f t="shared" si="15"/>
        <v>34.366590719999998</v>
      </c>
      <c r="Z72" s="153">
        <f t="shared" si="16"/>
        <v>34.675890036479991</v>
      </c>
      <c r="AA72" s="153">
        <f t="shared" si="17"/>
        <v>35.126676606954227</v>
      </c>
      <c r="AB72" s="153">
        <f t="shared" si="18"/>
        <v>35.618450079451584</v>
      </c>
      <c r="AC72" s="153">
        <f t="shared" si="19"/>
        <v>36.259582180881715</v>
      </c>
      <c r="AD72" s="153">
        <f t="shared" si="20"/>
        <v>36.912254660137584</v>
      </c>
      <c r="AE72" s="153">
        <f t="shared" si="21"/>
        <v>37.576675244020059</v>
      </c>
      <c r="AF72" s="153">
        <f t="shared" si="22"/>
        <v>38.253055398412421</v>
      </c>
      <c r="AG72" s="153">
        <f t="shared" si="23"/>
        <v>38.941610395583844</v>
      </c>
      <c r="AH72" s="15"/>
    </row>
    <row r="73" spans="1:34" x14ac:dyDescent="0.25">
      <c r="A73" s="60" t="s">
        <v>33</v>
      </c>
      <c r="B73" s="30">
        <v>8</v>
      </c>
      <c r="C73" s="13">
        <f>Parameters!$D$17</f>
        <v>0.22</v>
      </c>
      <c r="D73" s="30">
        <v>8</v>
      </c>
      <c r="E73" s="13">
        <f>Parameters!$D$19</f>
        <v>0.26</v>
      </c>
      <c r="F73" s="30"/>
      <c r="G73" s="13"/>
      <c r="H73" s="30">
        <v>50</v>
      </c>
      <c r="I73" s="11">
        <f>Parameters!$D$23</f>
        <v>0.31</v>
      </c>
      <c r="J73" s="30">
        <v>5</v>
      </c>
      <c r="K73" s="49">
        <f>Parameters!$D$25</f>
        <v>0.31</v>
      </c>
      <c r="L73" s="30"/>
      <c r="M73" s="13"/>
      <c r="N73" s="30">
        <v>5</v>
      </c>
      <c r="O73" s="9">
        <f>Parameters!$D$29</f>
        <v>0.31</v>
      </c>
      <c r="P73" s="13"/>
      <c r="Q73" s="30"/>
      <c r="R73" s="13"/>
      <c r="S73" s="41">
        <v>0.5</v>
      </c>
      <c r="T73" s="41"/>
      <c r="U73" s="41"/>
      <c r="V73" s="41"/>
      <c r="W73" s="93">
        <f t="shared" si="13"/>
        <v>26.165040000000001</v>
      </c>
      <c r="X73" s="153">
        <f t="shared" si="14"/>
        <v>26.165040000000001</v>
      </c>
      <c r="Y73" s="153">
        <f t="shared" si="15"/>
        <v>26.374360320000001</v>
      </c>
      <c r="Z73" s="153">
        <f t="shared" si="16"/>
        <v>26.611729562879997</v>
      </c>
      <c r="AA73" s="153">
        <f t="shared" si="17"/>
        <v>26.957682047197434</v>
      </c>
      <c r="AB73" s="153">
        <f t="shared" si="18"/>
        <v>27.335089595858197</v>
      </c>
      <c r="AC73" s="153">
        <f t="shared" si="19"/>
        <v>27.827121208583645</v>
      </c>
      <c r="AD73" s="153">
        <f t="shared" si="20"/>
        <v>28.328009390338149</v>
      </c>
      <c r="AE73" s="153">
        <f t="shared" si="21"/>
        <v>28.837913559364235</v>
      </c>
      <c r="AF73" s="153">
        <f t="shared" si="22"/>
        <v>29.356996003432791</v>
      </c>
      <c r="AG73" s="153">
        <f t="shared" si="23"/>
        <v>29.88542193149458</v>
      </c>
      <c r="AH73" s="15"/>
    </row>
    <row r="74" spans="1:34" x14ac:dyDescent="0.25">
      <c r="A74" s="60" t="s">
        <v>34</v>
      </c>
      <c r="B74" s="30">
        <v>4.333333333333333</v>
      </c>
      <c r="C74" s="13">
        <f>Parameters!$D$17</f>
        <v>0.22</v>
      </c>
      <c r="D74" s="30">
        <v>6</v>
      </c>
      <c r="E74" s="13">
        <f>Parameters!$D$19</f>
        <v>0.26</v>
      </c>
      <c r="F74" s="30"/>
      <c r="G74" s="13"/>
      <c r="H74" s="30"/>
      <c r="I74" s="13"/>
      <c r="J74" s="30"/>
      <c r="K74" s="13"/>
      <c r="L74" s="30">
        <v>2</v>
      </c>
      <c r="M74" s="9">
        <f>Parameters!$D$27</f>
        <v>0.31</v>
      </c>
      <c r="N74" s="30">
        <v>0.5</v>
      </c>
      <c r="O74" s="9">
        <f>Parameters!$D$29</f>
        <v>0.31</v>
      </c>
      <c r="P74" s="13">
        <v>2</v>
      </c>
      <c r="Q74" s="30"/>
      <c r="R74" s="13"/>
      <c r="S74" s="41">
        <v>0.5</v>
      </c>
      <c r="T74" s="41"/>
      <c r="U74" s="41"/>
      <c r="V74" s="41"/>
      <c r="W74" s="93">
        <f t="shared" si="13"/>
        <v>6.1661966666666661</v>
      </c>
      <c r="X74" s="153">
        <f t="shared" si="14"/>
        <v>6.1661966666666661</v>
      </c>
      <c r="Y74" s="153">
        <f t="shared" si="15"/>
        <v>6.2155262399999991</v>
      </c>
      <c r="Z74" s="153">
        <f t="shared" si="16"/>
        <v>6.2714659761599982</v>
      </c>
      <c r="AA74" s="153">
        <f t="shared" si="17"/>
        <v>6.3529950338500774</v>
      </c>
      <c r="AB74" s="153">
        <f t="shared" si="18"/>
        <v>6.4419369643239781</v>
      </c>
      <c r="AC74" s="153">
        <f t="shared" si="19"/>
        <v>6.5578918296818101</v>
      </c>
      <c r="AD74" s="153">
        <f t="shared" si="20"/>
        <v>6.675933882616083</v>
      </c>
      <c r="AE74" s="153">
        <f t="shared" si="21"/>
        <v>6.7961006925031722</v>
      </c>
      <c r="AF74" s="153">
        <f t="shared" si="22"/>
        <v>6.9184305049682298</v>
      </c>
      <c r="AG74" s="153">
        <f t="shared" si="23"/>
        <v>7.0429622540576577</v>
      </c>
      <c r="AH74" s="15"/>
    </row>
    <row r="75" spans="1:34" x14ac:dyDescent="0.25">
      <c r="A75" s="60" t="s">
        <v>35</v>
      </c>
      <c r="B75" s="30">
        <v>6</v>
      </c>
      <c r="C75" s="13">
        <f>Parameters!$D$17</f>
        <v>0.22</v>
      </c>
      <c r="D75" s="30">
        <v>6</v>
      </c>
      <c r="E75" s="13">
        <f>Parameters!$D$19</f>
        <v>0.26</v>
      </c>
      <c r="F75" s="30"/>
      <c r="G75" s="13"/>
      <c r="H75" s="30">
        <v>50</v>
      </c>
      <c r="I75" s="11">
        <f>Parameters!$D$23</f>
        <v>0.31</v>
      </c>
      <c r="J75" s="30">
        <v>13</v>
      </c>
      <c r="K75" s="49">
        <f>Parameters!$D$25</f>
        <v>0.31</v>
      </c>
      <c r="L75" s="30">
        <v>2</v>
      </c>
      <c r="M75" s="9">
        <f>Parameters!$D$27</f>
        <v>0.31</v>
      </c>
      <c r="N75" s="30">
        <v>5.25</v>
      </c>
      <c r="O75" s="9">
        <f>Parameters!$D$29</f>
        <v>0.31</v>
      </c>
      <c r="P75" s="13">
        <v>2</v>
      </c>
      <c r="Q75" s="30"/>
      <c r="R75" s="13"/>
      <c r="S75" s="41">
        <v>0.5</v>
      </c>
      <c r="T75" s="41"/>
      <c r="U75" s="41"/>
      <c r="V75" s="41"/>
      <c r="W75" s="93">
        <f t="shared" si="13"/>
        <v>31.082644999999999</v>
      </c>
      <c r="X75" s="153">
        <f t="shared" si="14"/>
        <v>31.082644999999999</v>
      </c>
      <c r="Y75" s="153">
        <f t="shared" si="15"/>
        <v>31.33130616</v>
      </c>
      <c r="Z75" s="153">
        <f t="shared" si="16"/>
        <v>31.613287915439997</v>
      </c>
      <c r="AA75" s="153">
        <f t="shared" si="17"/>
        <v>32.024260658340715</v>
      </c>
      <c r="AB75" s="153">
        <f t="shared" si="18"/>
        <v>32.472600307557485</v>
      </c>
      <c r="AC75" s="153">
        <f t="shared" si="19"/>
        <v>33.057107113093522</v>
      </c>
      <c r="AD75" s="153">
        <f t="shared" si="20"/>
        <v>33.652135041129206</v>
      </c>
      <c r="AE75" s="153">
        <f t="shared" si="21"/>
        <v>34.25787347186953</v>
      </c>
      <c r="AF75" s="153">
        <f t="shared" si="22"/>
        <v>34.874515194363184</v>
      </c>
      <c r="AG75" s="153">
        <f t="shared" si="23"/>
        <v>35.50225646786172</v>
      </c>
      <c r="AH75" s="15"/>
    </row>
    <row r="76" spans="1:34" s="32" customFormat="1" x14ac:dyDescent="0.25">
      <c r="A76" s="60" t="s">
        <v>36</v>
      </c>
      <c r="B76" s="30">
        <v>5</v>
      </c>
      <c r="C76" s="13">
        <f>Parameters!$D$17</f>
        <v>0.22</v>
      </c>
      <c r="D76" s="30">
        <v>6</v>
      </c>
      <c r="E76" s="13">
        <f>Parameters!$D$19</f>
        <v>0.26</v>
      </c>
      <c r="F76" s="30"/>
      <c r="G76" s="13"/>
      <c r="H76" s="30">
        <v>50</v>
      </c>
      <c r="I76" s="11">
        <f>Parameters!$D$23</f>
        <v>0.31</v>
      </c>
      <c r="J76" s="30">
        <v>10</v>
      </c>
      <c r="K76" s="49">
        <f>Parameters!$D$25</f>
        <v>0.31</v>
      </c>
      <c r="L76" s="30">
        <v>5</v>
      </c>
      <c r="M76" s="9">
        <f>Parameters!$D$27</f>
        <v>0.31</v>
      </c>
      <c r="N76" s="30">
        <v>5</v>
      </c>
      <c r="O76" s="9">
        <f>Parameters!$D$29</f>
        <v>0.31</v>
      </c>
      <c r="P76" s="13">
        <v>2</v>
      </c>
      <c r="Q76" s="30"/>
      <c r="R76" s="13"/>
      <c r="S76" s="41">
        <v>0.5</v>
      </c>
      <c r="T76" s="41"/>
      <c r="U76" s="41"/>
      <c r="V76" s="41"/>
      <c r="W76" s="93">
        <f t="shared" si="13"/>
        <v>30.735760000000003</v>
      </c>
      <c r="X76" s="153">
        <f t="shared" si="14"/>
        <v>30.735760000000003</v>
      </c>
      <c r="Y76" s="153">
        <f t="shared" si="15"/>
        <v>30.981646080000004</v>
      </c>
      <c r="Z76" s="153">
        <f t="shared" si="16"/>
        <v>31.260480894720001</v>
      </c>
      <c r="AA76" s="153">
        <f t="shared" si="17"/>
        <v>31.666867146351358</v>
      </c>
      <c r="AB76" s="153">
        <f t="shared" si="18"/>
        <v>32.110203286400278</v>
      </c>
      <c r="AC76" s="153">
        <f t="shared" si="19"/>
        <v>32.688186945555486</v>
      </c>
      <c r="AD76" s="153">
        <f t="shared" si="20"/>
        <v>33.276574310575484</v>
      </c>
      <c r="AE76" s="153">
        <f t="shared" si="21"/>
        <v>33.875552648165844</v>
      </c>
      <c r="AF76" s="153">
        <f t="shared" si="22"/>
        <v>34.485312595832831</v>
      </c>
      <c r="AG76" s="153">
        <f t="shared" si="23"/>
        <v>35.106048222557824</v>
      </c>
      <c r="AH76" s="68"/>
    </row>
    <row r="77" spans="1:34" x14ac:dyDescent="0.25">
      <c r="A77" s="60" t="s">
        <v>90</v>
      </c>
      <c r="B77" s="30">
        <v>5.333333333333333</v>
      </c>
      <c r="C77" s="13">
        <f>Parameters!$D$17</f>
        <v>0.22</v>
      </c>
      <c r="D77" s="30">
        <v>6</v>
      </c>
      <c r="E77" s="13">
        <f>Parameters!$D$19</f>
        <v>0.26</v>
      </c>
      <c r="F77" s="30"/>
      <c r="G77" s="13"/>
      <c r="H77" s="30">
        <v>50</v>
      </c>
      <c r="I77" s="11">
        <f>Parameters!$D$23</f>
        <v>0.31</v>
      </c>
      <c r="J77" s="30">
        <v>5</v>
      </c>
      <c r="K77" s="49">
        <f>Parameters!$D$25</f>
        <v>0.31</v>
      </c>
      <c r="L77" s="30">
        <v>3.5</v>
      </c>
      <c r="M77" s="9">
        <f>Parameters!$D$27</f>
        <v>0.31</v>
      </c>
      <c r="N77" s="30">
        <v>5.25</v>
      </c>
      <c r="O77" s="9">
        <f>Parameters!$D$29</f>
        <v>0.31</v>
      </c>
      <c r="P77" s="13">
        <v>2</v>
      </c>
      <c r="Q77" s="30"/>
      <c r="R77" s="13"/>
      <c r="S77" s="41">
        <v>0.5</v>
      </c>
      <c r="T77" s="41"/>
      <c r="U77" s="41"/>
      <c r="V77" s="41"/>
      <c r="W77" s="93">
        <f t="shared" si="13"/>
        <v>28.562141666666669</v>
      </c>
      <c r="X77" s="153">
        <f t="shared" si="14"/>
        <v>28.562141666666669</v>
      </c>
      <c r="Y77" s="153">
        <f t="shared" si="15"/>
        <v>28.790638800000004</v>
      </c>
      <c r="Z77" s="153">
        <f t="shared" si="16"/>
        <v>29.049754549199999</v>
      </c>
      <c r="AA77" s="153">
        <f t="shared" si="17"/>
        <v>29.427401358339598</v>
      </c>
      <c r="AB77" s="153">
        <f t="shared" si="18"/>
        <v>29.839384977356353</v>
      </c>
      <c r="AC77" s="153">
        <f t="shared" si="19"/>
        <v>30.376493906948767</v>
      </c>
      <c r="AD77" s="153">
        <f t="shared" si="20"/>
        <v>30.923270797273844</v>
      </c>
      <c r="AE77" s="153">
        <f t="shared" si="21"/>
        <v>31.479889671624772</v>
      </c>
      <c r="AF77" s="153">
        <f t="shared" si="22"/>
        <v>32.046527685714018</v>
      </c>
      <c r="AG77" s="153">
        <f t="shared" si="23"/>
        <v>32.623365184056873</v>
      </c>
      <c r="AH77" s="15"/>
    </row>
    <row r="78" spans="1:34" x14ac:dyDescent="0.25">
      <c r="A78" s="60" t="s">
        <v>88</v>
      </c>
      <c r="B78" s="30">
        <v>6.5</v>
      </c>
      <c r="C78" s="13">
        <f>Parameters!$D$17</f>
        <v>0.22</v>
      </c>
      <c r="D78" s="30">
        <v>6</v>
      </c>
      <c r="E78" s="13">
        <f>Parameters!$D$19</f>
        <v>0.26</v>
      </c>
      <c r="F78" s="30"/>
      <c r="G78" s="13"/>
      <c r="H78" s="30">
        <v>50</v>
      </c>
      <c r="I78" s="11">
        <f>Parameters!$D$23</f>
        <v>0.31</v>
      </c>
      <c r="J78" s="30">
        <v>16</v>
      </c>
      <c r="K78" s="49">
        <f>Parameters!$D$25</f>
        <v>0.31</v>
      </c>
      <c r="L78" s="30">
        <v>3.5</v>
      </c>
      <c r="M78" s="9">
        <f>Parameters!$D$27</f>
        <v>0.31</v>
      </c>
      <c r="N78" s="30">
        <v>10</v>
      </c>
      <c r="O78" s="9">
        <f>Parameters!$D$29</f>
        <v>0.31</v>
      </c>
      <c r="P78" s="13">
        <v>2</v>
      </c>
      <c r="Q78" s="30"/>
      <c r="R78" s="13"/>
      <c r="S78" s="41">
        <v>0.5</v>
      </c>
      <c r="T78" s="41"/>
      <c r="U78" s="41"/>
      <c r="V78" s="41"/>
      <c r="W78" s="93">
        <f t="shared" si="13"/>
        <v>34.554410000000004</v>
      </c>
      <c r="X78" s="153">
        <f t="shared" si="14"/>
        <v>34.554410000000004</v>
      </c>
      <c r="Y78" s="153">
        <f t="shared" si="15"/>
        <v>34.830845280000005</v>
      </c>
      <c r="Z78" s="153">
        <f t="shared" si="16"/>
        <v>35.144322887520005</v>
      </c>
      <c r="AA78" s="153">
        <f t="shared" si="17"/>
        <v>35.601199085057765</v>
      </c>
      <c r="AB78" s="153">
        <f t="shared" si="18"/>
        <v>36.09961587224857</v>
      </c>
      <c r="AC78" s="153">
        <f t="shared" si="19"/>
        <v>36.749408957949043</v>
      </c>
      <c r="AD78" s="153">
        <f t="shared" si="20"/>
        <v>37.410898319192128</v>
      </c>
      <c r="AE78" s="153">
        <f t="shared" si="21"/>
        <v>38.084294488937587</v>
      </c>
      <c r="AF78" s="153">
        <f t="shared" si="22"/>
        <v>38.769811789738462</v>
      </c>
      <c r="AG78" s="153">
        <f t="shared" si="23"/>
        <v>39.467668401953752</v>
      </c>
      <c r="AH78" s="15"/>
    </row>
    <row r="79" spans="1:34" x14ac:dyDescent="0.25">
      <c r="A79" s="60" t="s">
        <v>89</v>
      </c>
      <c r="B79" s="30">
        <v>10</v>
      </c>
      <c r="C79" s="13">
        <f>Parameters!$D$17</f>
        <v>0.22</v>
      </c>
      <c r="D79" s="30">
        <v>12</v>
      </c>
      <c r="E79" s="13">
        <f>Parameters!$D$19</f>
        <v>0.26</v>
      </c>
      <c r="F79" s="30"/>
      <c r="G79" s="13"/>
      <c r="H79" s="30">
        <v>50</v>
      </c>
      <c r="I79" s="11">
        <f>Parameters!$D$23</f>
        <v>0.31</v>
      </c>
      <c r="J79" s="30">
        <v>20</v>
      </c>
      <c r="K79" s="49">
        <f>Parameters!$D$25</f>
        <v>0.31</v>
      </c>
      <c r="L79" s="30">
        <v>5</v>
      </c>
      <c r="M79" s="9">
        <f>Parameters!$D$27</f>
        <v>0.31</v>
      </c>
      <c r="N79" s="30">
        <v>15</v>
      </c>
      <c r="O79" s="9">
        <f>Parameters!$D$29</f>
        <v>0.31</v>
      </c>
      <c r="P79" s="13">
        <v>2</v>
      </c>
      <c r="Q79" s="30"/>
      <c r="R79" s="13"/>
      <c r="S79" s="41">
        <v>0.5</v>
      </c>
      <c r="T79" s="41"/>
      <c r="U79" s="41"/>
      <c r="V79" s="41"/>
      <c r="W79" s="93">
        <f t="shared" si="13"/>
        <v>41.066519999999997</v>
      </c>
      <c r="X79" s="153">
        <f t="shared" si="14"/>
        <v>41.066519999999997</v>
      </c>
      <c r="Y79" s="153">
        <f t="shared" si="15"/>
        <v>41.395052159999999</v>
      </c>
      <c r="Z79" s="153">
        <f t="shared" si="16"/>
        <v>41.767607629439993</v>
      </c>
      <c r="AA79" s="153">
        <f t="shared" si="17"/>
        <v>42.310586528622707</v>
      </c>
      <c r="AB79" s="153">
        <f t="shared" si="18"/>
        <v>42.902934740023426</v>
      </c>
      <c r="AC79" s="153">
        <f t="shared" si="19"/>
        <v>43.675187565343847</v>
      </c>
      <c r="AD79" s="153">
        <f t="shared" si="20"/>
        <v>44.461340941520035</v>
      </c>
      <c r="AE79" s="153">
        <f t="shared" si="21"/>
        <v>45.261645078467396</v>
      </c>
      <c r="AF79" s="153">
        <f t="shared" si="22"/>
        <v>46.076354689879807</v>
      </c>
      <c r="AG79" s="153">
        <f t="shared" si="23"/>
        <v>46.905729074297646</v>
      </c>
      <c r="AH79" s="15"/>
    </row>
    <row r="80" spans="1:34" s="7" customFormat="1" x14ac:dyDescent="0.25">
      <c r="A80" s="60" t="s">
        <v>37</v>
      </c>
      <c r="B80" s="30">
        <v>6</v>
      </c>
      <c r="C80" s="13">
        <f>Parameters!$D$17</f>
        <v>0.22</v>
      </c>
      <c r="D80" s="30">
        <v>5</v>
      </c>
      <c r="E80" s="13">
        <f>Parameters!$D$19</f>
        <v>0.26</v>
      </c>
      <c r="F80" s="30"/>
      <c r="G80" s="13"/>
      <c r="H80" s="30">
        <v>50</v>
      </c>
      <c r="I80" s="11">
        <f>Parameters!$D$23</f>
        <v>0.31</v>
      </c>
      <c r="J80" s="30">
        <v>15</v>
      </c>
      <c r="K80" s="49">
        <f>Parameters!$D$25</f>
        <v>0.31</v>
      </c>
      <c r="L80" s="30">
        <v>2</v>
      </c>
      <c r="M80" s="9">
        <f>Parameters!$D$27</f>
        <v>0.31</v>
      </c>
      <c r="N80" s="30">
        <v>5</v>
      </c>
      <c r="O80" s="9">
        <f>Parameters!$D$29</f>
        <v>0.31</v>
      </c>
      <c r="P80" s="13">
        <v>2</v>
      </c>
      <c r="Q80" s="30"/>
      <c r="R80" s="13"/>
      <c r="S80" s="41">
        <v>0.5</v>
      </c>
      <c r="T80" s="41"/>
      <c r="U80" s="41"/>
      <c r="V80" s="41"/>
      <c r="W80" s="93">
        <f t="shared" si="13"/>
        <v>31.412040000000005</v>
      </c>
      <c r="X80" s="153">
        <f t="shared" si="14"/>
        <v>31.412040000000005</v>
      </c>
      <c r="Y80" s="153">
        <f t="shared" si="15"/>
        <v>31.663336320000006</v>
      </c>
      <c r="Z80" s="153">
        <f t="shared" si="16"/>
        <v>31.948306346880003</v>
      </c>
      <c r="AA80" s="153">
        <f t="shared" si="17"/>
        <v>32.363634329389441</v>
      </c>
      <c r="AB80" s="153">
        <f t="shared" si="18"/>
        <v>32.816725210000897</v>
      </c>
      <c r="AC80" s="153">
        <f t="shared" si="19"/>
        <v>33.407426263780913</v>
      </c>
      <c r="AD80" s="153">
        <f t="shared" si="20"/>
        <v>34.008759936528968</v>
      </c>
      <c r="AE80" s="153">
        <f t="shared" si="21"/>
        <v>34.620917615386489</v>
      </c>
      <c r="AF80" s="153">
        <f t="shared" si="22"/>
        <v>35.244094132463445</v>
      </c>
      <c r="AG80" s="153">
        <f t="shared" si="23"/>
        <v>35.878487826847788</v>
      </c>
      <c r="AH80" s="15"/>
    </row>
    <row r="81" spans="1:34" s="7" customFormat="1" x14ac:dyDescent="0.25">
      <c r="A81" s="60" t="s">
        <v>38</v>
      </c>
      <c r="B81" s="30">
        <v>5</v>
      </c>
      <c r="C81" s="13">
        <f>Parameters!$D$17</f>
        <v>0.22</v>
      </c>
      <c r="D81" s="30">
        <v>2</v>
      </c>
      <c r="E81" s="13">
        <f>Parameters!$D$19</f>
        <v>0.26</v>
      </c>
      <c r="F81" s="30"/>
      <c r="G81" s="13"/>
      <c r="H81" s="30"/>
      <c r="I81" s="13"/>
      <c r="J81" s="30"/>
      <c r="K81" s="13"/>
      <c r="L81" s="30">
        <v>2</v>
      </c>
      <c r="M81" s="9">
        <f>Parameters!$D$27</f>
        <v>0.31</v>
      </c>
      <c r="N81" s="30"/>
      <c r="O81" s="13"/>
      <c r="P81" s="13">
        <v>2</v>
      </c>
      <c r="Q81" s="30"/>
      <c r="R81" s="13"/>
      <c r="S81" s="41">
        <v>0.5</v>
      </c>
      <c r="T81" s="41"/>
      <c r="U81" s="41"/>
      <c r="V81" s="41"/>
      <c r="W81" s="93">
        <f t="shared" si="13"/>
        <v>4.9438399999999998</v>
      </c>
      <c r="X81" s="153">
        <f t="shared" si="14"/>
        <v>4.9438399999999998</v>
      </c>
      <c r="Y81" s="153">
        <f t="shared" si="15"/>
        <v>4.9833907200000001</v>
      </c>
      <c r="Z81" s="153">
        <f t="shared" si="16"/>
        <v>5.0282412364799995</v>
      </c>
      <c r="AA81" s="153">
        <f t="shared" si="17"/>
        <v>5.0936083725542387</v>
      </c>
      <c r="AB81" s="153">
        <f t="shared" si="18"/>
        <v>5.1649188897699982</v>
      </c>
      <c r="AC81" s="153">
        <f t="shared" si="19"/>
        <v>5.2578874297858587</v>
      </c>
      <c r="AD81" s="153">
        <f t="shared" si="20"/>
        <v>5.3525294035220039</v>
      </c>
      <c r="AE81" s="153">
        <f t="shared" si="21"/>
        <v>5.4488749327854</v>
      </c>
      <c r="AF81" s="153">
        <f t="shared" si="22"/>
        <v>5.5469546815755377</v>
      </c>
      <c r="AG81" s="153">
        <f t="shared" si="23"/>
        <v>5.6467998658438976</v>
      </c>
      <c r="AH81" s="15"/>
    </row>
    <row r="82" spans="1:34" s="7" customFormat="1" x14ac:dyDescent="0.25">
      <c r="A82" s="60" t="s">
        <v>39</v>
      </c>
      <c r="B82" s="30">
        <v>6</v>
      </c>
      <c r="C82" s="13">
        <f>Parameters!$D$17</f>
        <v>0.22</v>
      </c>
      <c r="D82" s="30">
        <v>6</v>
      </c>
      <c r="E82" s="13">
        <f>Parameters!$D$19</f>
        <v>0.26</v>
      </c>
      <c r="F82" s="30"/>
      <c r="G82" s="13"/>
      <c r="H82" s="30">
        <v>50</v>
      </c>
      <c r="I82" s="11">
        <f>Parameters!$D$23</f>
        <v>0.31</v>
      </c>
      <c r="J82" s="30">
        <v>12</v>
      </c>
      <c r="K82" s="49">
        <f>Parameters!$D$25</f>
        <v>0.31</v>
      </c>
      <c r="L82" s="30">
        <v>2</v>
      </c>
      <c r="M82" s="9">
        <f>Parameters!$D$27</f>
        <v>0.31</v>
      </c>
      <c r="N82" s="30">
        <v>5</v>
      </c>
      <c r="O82" s="9">
        <f>Parameters!$D$29</f>
        <v>0.31</v>
      </c>
      <c r="P82" s="13">
        <v>2</v>
      </c>
      <c r="Q82" s="30"/>
      <c r="R82" s="13"/>
      <c r="S82" s="41">
        <v>0.5</v>
      </c>
      <c r="T82" s="41"/>
      <c r="U82" s="41"/>
      <c r="V82" s="41"/>
      <c r="W82" s="93">
        <f t="shared" si="13"/>
        <v>30.630819999999996</v>
      </c>
      <c r="X82" s="153">
        <f t="shared" si="14"/>
        <v>30.630819999999996</v>
      </c>
      <c r="Y82" s="153">
        <f t="shared" si="15"/>
        <v>30.875866559999995</v>
      </c>
      <c r="Z82" s="153">
        <f t="shared" si="16"/>
        <v>31.153749359039992</v>
      </c>
      <c r="AA82" s="153">
        <f t="shared" si="17"/>
        <v>31.558748100707508</v>
      </c>
      <c r="AB82" s="153">
        <f t="shared" si="18"/>
        <v>32.000570574117411</v>
      </c>
      <c r="AC82" s="153">
        <f t="shared" si="19"/>
        <v>32.576580844451527</v>
      </c>
      <c r="AD82" s="153">
        <f t="shared" si="20"/>
        <v>33.162959299651654</v>
      </c>
      <c r="AE82" s="153">
        <f t="shared" si="21"/>
        <v>33.759892567045384</v>
      </c>
      <c r="AF82" s="153">
        <f t="shared" si="22"/>
        <v>34.3675706332522</v>
      </c>
      <c r="AG82" s="153">
        <f t="shared" si="23"/>
        <v>34.986186904650737</v>
      </c>
      <c r="AH82" s="15"/>
    </row>
    <row r="83" spans="1:34" s="7" customFormat="1" x14ac:dyDescent="0.25">
      <c r="A83" s="63" t="s">
        <v>110</v>
      </c>
      <c r="B83" s="70">
        <v>4</v>
      </c>
      <c r="C83" s="71">
        <f>Parameters!$D$17</f>
        <v>0.22</v>
      </c>
      <c r="D83" s="70">
        <v>5</v>
      </c>
      <c r="E83" s="71">
        <f>Parameters!$D$19</f>
        <v>0.26</v>
      </c>
      <c r="F83" s="70"/>
      <c r="G83" s="71"/>
      <c r="H83" s="70"/>
      <c r="I83" s="71"/>
      <c r="J83" s="70"/>
      <c r="K83" s="71"/>
      <c r="L83" s="70"/>
      <c r="M83" s="71"/>
      <c r="N83" s="70">
        <v>2</v>
      </c>
      <c r="O83" s="31">
        <f>Parameters!$D$29</f>
        <v>0.31</v>
      </c>
      <c r="P83" s="71"/>
      <c r="Q83" s="70"/>
      <c r="R83" s="71"/>
      <c r="S83" s="41">
        <v>0.5</v>
      </c>
      <c r="T83" s="41"/>
      <c r="U83" s="41"/>
      <c r="V83" s="41"/>
      <c r="W83" s="93">
        <f t="shared" si="13"/>
        <v>3.2648000000000001</v>
      </c>
      <c r="X83" s="155">
        <f t="shared" si="14"/>
        <v>3.2648000000000001</v>
      </c>
      <c r="Y83" s="155">
        <f t="shared" si="15"/>
        <v>3.2909184000000002</v>
      </c>
      <c r="Z83" s="155">
        <f t="shared" si="16"/>
        <v>3.3205366655999997</v>
      </c>
      <c r="AA83" s="156">
        <f t="shared" si="17"/>
        <v>3.3637036422527995</v>
      </c>
      <c r="AB83" s="153">
        <f t="shared" si="18"/>
        <v>3.4107954932443389</v>
      </c>
      <c r="AC83" s="153">
        <f t="shared" si="19"/>
        <v>3.4721898121227373</v>
      </c>
      <c r="AD83" s="153">
        <f t="shared" si="20"/>
        <v>3.5346892287409464</v>
      </c>
      <c r="AE83" s="153">
        <f t="shared" si="21"/>
        <v>3.5983136348582834</v>
      </c>
      <c r="AF83" s="153">
        <f t="shared" si="22"/>
        <v>3.6630832802857327</v>
      </c>
      <c r="AG83" s="153">
        <f t="shared" si="23"/>
        <v>3.7290187793308758</v>
      </c>
      <c r="AH83" s="15"/>
    </row>
    <row r="84" spans="1:34" s="7" customFormat="1" x14ac:dyDescent="0.25">
      <c r="A84" s="63" t="s">
        <v>115</v>
      </c>
      <c r="B84" s="30">
        <v>3</v>
      </c>
      <c r="C84" s="13">
        <f>Parameters!$D$17</f>
        <v>0.22</v>
      </c>
      <c r="D84" s="30">
        <v>5</v>
      </c>
      <c r="E84" s="13">
        <f>Parameters!$D$19</f>
        <v>0.26</v>
      </c>
      <c r="F84" s="30"/>
      <c r="G84" s="13"/>
      <c r="H84" s="30"/>
      <c r="I84" s="13"/>
      <c r="J84" s="30"/>
      <c r="K84" s="13"/>
      <c r="L84" s="30"/>
      <c r="M84" s="13"/>
      <c r="N84" s="30"/>
      <c r="O84" s="13"/>
      <c r="P84" s="13"/>
      <c r="Q84" s="30"/>
      <c r="R84" s="13"/>
      <c r="S84" s="41">
        <v>0.5</v>
      </c>
      <c r="T84" s="41"/>
      <c r="U84" s="41"/>
      <c r="V84" s="41"/>
      <c r="W84" s="93">
        <f t="shared" si="13"/>
        <v>2.2853599999999998</v>
      </c>
      <c r="X84" s="153">
        <f t="shared" si="14"/>
        <v>2.2853599999999998</v>
      </c>
      <c r="Y84" s="153">
        <f t="shared" si="15"/>
        <v>2.3036428799999999</v>
      </c>
      <c r="Z84" s="153">
        <f t="shared" si="16"/>
        <v>2.3243756659199999</v>
      </c>
      <c r="AA84" s="153">
        <f t="shared" si="17"/>
        <v>2.3545925495769597</v>
      </c>
      <c r="AB84" s="153">
        <f t="shared" si="18"/>
        <v>2.3875568452710372</v>
      </c>
      <c r="AC84" s="153">
        <f t="shared" si="19"/>
        <v>2.430532868485916</v>
      </c>
      <c r="AD84" s="153">
        <f t="shared" si="20"/>
        <v>2.4742824601186624</v>
      </c>
      <c r="AE84" s="153">
        <f t="shared" si="21"/>
        <v>2.5188195444007984</v>
      </c>
      <c r="AF84" s="153">
        <f t="shared" si="22"/>
        <v>2.5641582962000129</v>
      </c>
      <c r="AG84" s="153">
        <f t="shared" si="23"/>
        <v>2.6103131455316131</v>
      </c>
      <c r="AH84" s="15"/>
    </row>
    <row r="85" spans="1:34" s="7" customFormat="1" x14ac:dyDescent="0.25">
      <c r="A85" s="64" t="s">
        <v>114</v>
      </c>
      <c r="B85" s="30">
        <v>5</v>
      </c>
      <c r="C85" s="13">
        <f>Parameters!$D$17</f>
        <v>0.22</v>
      </c>
      <c r="D85" s="30">
        <v>15</v>
      </c>
      <c r="E85" s="13">
        <f>Parameters!$D$19</f>
        <v>0.26</v>
      </c>
      <c r="F85" s="30"/>
      <c r="G85" s="13"/>
      <c r="H85" s="30">
        <v>50</v>
      </c>
      <c r="I85" s="11">
        <f>Parameters!$D$23</f>
        <v>0.31</v>
      </c>
      <c r="J85" s="30"/>
      <c r="K85" s="13"/>
      <c r="L85" s="30">
        <v>10</v>
      </c>
      <c r="M85" s="9">
        <f>Parameters!$D$27</f>
        <v>0.31</v>
      </c>
      <c r="N85" s="30">
        <v>5</v>
      </c>
      <c r="O85" s="9">
        <f>Parameters!$D$29</f>
        <v>0.31</v>
      </c>
      <c r="P85" s="13"/>
      <c r="Q85" s="30"/>
      <c r="R85" s="13"/>
      <c r="S85" s="34"/>
      <c r="T85" s="34"/>
      <c r="U85" s="34"/>
      <c r="V85" s="34"/>
      <c r="W85" s="93">
        <f t="shared" si="13"/>
        <v>29.3249</v>
      </c>
      <c r="X85" s="153">
        <f t="shared" si="14"/>
        <v>29.3249</v>
      </c>
      <c r="Y85" s="153">
        <f t="shared" si="15"/>
        <v>29.559499200000001</v>
      </c>
      <c r="Z85" s="153">
        <f t="shared" si="16"/>
        <v>29.825534692799998</v>
      </c>
      <c r="AA85" s="153">
        <f t="shared" si="17"/>
        <v>30.213266643806396</v>
      </c>
      <c r="AB85" s="153">
        <f t="shared" si="18"/>
        <v>30.636252376819687</v>
      </c>
      <c r="AC85" s="153">
        <f t="shared" si="19"/>
        <v>31.187704919602442</v>
      </c>
      <c r="AD85" s="153">
        <f t="shared" si="20"/>
        <v>31.749083608155289</v>
      </c>
      <c r="AE85" s="153">
        <f t="shared" si="21"/>
        <v>32.320567113102086</v>
      </c>
      <c r="AF85" s="153">
        <f t="shared" si="22"/>
        <v>32.902337321137928</v>
      </c>
      <c r="AG85" s="153">
        <f t="shared" si="23"/>
        <v>33.494579392918411</v>
      </c>
      <c r="AH85" s="15"/>
    </row>
    <row r="86" spans="1:34" x14ac:dyDescent="0.25">
      <c r="A86" s="64" t="s">
        <v>111</v>
      </c>
      <c r="B86" s="30">
        <v>5</v>
      </c>
      <c r="C86" s="13">
        <f>Parameters!$D$17</f>
        <v>0.22</v>
      </c>
      <c r="D86" s="30">
        <v>15</v>
      </c>
      <c r="E86" s="13">
        <f>Parameters!$D$19</f>
        <v>0.26</v>
      </c>
      <c r="F86" s="30"/>
      <c r="G86" s="13"/>
      <c r="H86" s="30">
        <v>50</v>
      </c>
      <c r="I86" s="11">
        <f>Parameters!$D$23</f>
        <v>0.31</v>
      </c>
      <c r="J86" s="30"/>
      <c r="K86" s="13"/>
      <c r="L86" s="30">
        <v>10</v>
      </c>
      <c r="M86" s="9">
        <f>Parameters!$D$27</f>
        <v>0.31</v>
      </c>
      <c r="N86" s="30">
        <v>5</v>
      </c>
      <c r="O86" s="9">
        <f>Parameters!$D$29</f>
        <v>0.31</v>
      </c>
      <c r="P86" s="13"/>
      <c r="Q86" s="30"/>
      <c r="R86" s="13"/>
      <c r="S86" s="34"/>
      <c r="T86" s="34"/>
      <c r="U86" s="34"/>
      <c r="V86" s="34"/>
      <c r="W86" s="93">
        <f t="shared" si="13"/>
        <v>29.3249</v>
      </c>
      <c r="X86" s="153">
        <f t="shared" si="14"/>
        <v>29.3249</v>
      </c>
      <c r="Y86" s="153">
        <f t="shared" si="15"/>
        <v>29.559499200000001</v>
      </c>
      <c r="Z86" s="153">
        <f t="shared" si="16"/>
        <v>29.825534692799998</v>
      </c>
      <c r="AA86" s="153">
        <f t="shared" si="17"/>
        <v>30.213266643806396</v>
      </c>
      <c r="AB86" s="153">
        <f t="shared" si="18"/>
        <v>30.636252376819687</v>
      </c>
      <c r="AC86" s="153">
        <f t="shared" si="19"/>
        <v>31.187704919602442</v>
      </c>
      <c r="AD86" s="153">
        <f t="shared" si="20"/>
        <v>31.749083608155289</v>
      </c>
      <c r="AE86" s="153">
        <f t="shared" si="21"/>
        <v>32.320567113102086</v>
      </c>
      <c r="AF86" s="153">
        <f t="shared" si="22"/>
        <v>32.902337321137928</v>
      </c>
      <c r="AG86" s="153">
        <f t="shared" si="23"/>
        <v>33.494579392918411</v>
      </c>
      <c r="AH86" s="15"/>
    </row>
    <row r="87" spans="1:34" x14ac:dyDescent="0.25">
      <c r="A87" s="64" t="s">
        <v>112</v>
      </c>
      <c r="B87" s="30">
        <v>4.333333333333333</v>
      </c>
      <c r="C87" s="13">
        <f>Parameters!$D$17</f>
        <v>0.22</v>
      </c>
      <c r="D87" s="30">
        <v>9</v>
      </c>
      <c r="E87" s="13">
        <f>Parameters!$D$19</f>
        <v>0.26</v>
      </c>
      <c r="F87" s="30"/>
      <c r="G87" s="13"/>
      <c r="H87" s="30">
        <v>50</v>
      </c>
      <c r="I87" s="11">
        <f>Parameters!$D$23</f>
        <v>0.31</v>
      </c>
      <c r="J87" s="30"/>
      <c r="K87" s="13"/>
      <c r="L87" s="30">
        <v>5.666666666666667</v>
      </c>
      <c r="M87" s="9">
        <f>Parameters!$D$27</f>
        <v>0.31</v>
      </c>
      <c r="N87" s="30"/>
      <c r="O87" s="13"/>
      <c r="P87" s="13"/>
      <c r="Q87" s="30"/>
      <c r="R87" s="13"/>
      <c r="S87" s="34"/>
      <c r="T87" s="34"/>
      <c r="U87" s="34"/>
      <c r="V87" s="34"/>
      <c r="W87" s="93">
        <f t="shared" si="13"/>
        <v>23.961299999999998</v>
      </c>
      <c r="X87" s="153">
        <f t="shared" si="14"/>
        <v>23.961299999999998</v>
      </c>
      <c r="Y87" s="153">
        <f t="shared" si="15"/>
        <v>24.152990399999997</v>
      </c>
      <c r="Z87" s="153">
        <f t="shared" si="16"/>
        <v>24.370367313599996</v>
      </c>
      <c r="AA87" s="153">
        <f t="shared" si="17"/>
        <v>24.687182088676792</v>
      </c>
      <c r="AB87" s="153">
        <f t="shared" si="18"/>
        <v>25.032802637918266</v>
      </c>
      <c r="AC87" s="153">
        <f t="shared" si="19"/>
        <v>25.483393085400795</v>
      </c>
      <c r="AD87" s="153">
        <f t="shared" si="20"/>
        <v>25.942094160938009</v>
      </c>
      <c r="AE87" s="153">
        <f t="shared" si="21"/>
        <v>26.409051855834893</v>
      </c>
      <c r="AF87" s="153">
        <f t="shared" si="22"/>
        <v>26.884414789239923</v>
      </c>
      <c r="AG87" s="153">
        <f t="shared" si="23"/>
        <v>27.368334255446243</v>
      </c>
      <c r="AH87" s="15"/>
    </row>
    <row r="88" spans="1:34" x14ac:dyDescent="0.25">
      <c r="A88" s="64" t="s">
        <v>113</v>
      </c>
      <c r="B88" s="30">
        <v>10</v>
      </c>
      <c r="C88" s="13">
        <f>Parameters!$D$17</f>
        <v>0.22</v>
      </c>
      <c r="D88" s="30">
        <v>8.5</v>
      </c>
      <c r="E88" s="13">
        <f>Parameters!$D$19</f>
        <v>0.26</v>
      </c>
      <c r="F88" s="30"/>
      <c r="G88" s="13"/>
      <c r="H88" s="30"/>
      <c r="I88" s="13"/>
      <c r="J88" s="30"/>
      <c r="K88" s="13"/>
      <c r="L88" s="30">
        <v>5</v>
      </c>
      <c r="M88" s="9">
        <f>Parameters!$D$27</f>
        <v>0.31</v>
      </c>
      <c r="N88" s="30">
        <v>4</v>
      </c>
      <c r="O88" s="9">
        <f>Parameters!$D$29</f>
        <v>0.31</v>
      </c>
      <c r="P88" s="13"/>
      <c r="Q88" s="30"/>
      <c r="R88" s="13"/>
      <c r="S88" s="34"/>
      <c r="T88" s="34"/>
      <c r="U88" s="34"/>
      <c r="V88" s="34"/>
      <c r="W88" s="93">
        <f t="shared" si="13"/>
        <v>8.3951999999999991</v>
      </c>
      <c r="X88" s="153">
        <f t="shared" si="14"/>
        <v>8.3951999999999991</v>
      </c>
      <c r="Y88" s="153">
        <f t="shared" si="15"/>
        <v>8.4623615999999995</v>
      </c>
      <c r="Z88" s="153">
        <f t="shared" si="16"/>
        <v>8.5385228543999983</v>
      </c>
      <c r="AA88" s="153">
        <f t="shared" si="17"/>
        <v>8.6495236515071969</v>
      </c>
      <c r="AB88" s="153">
        <f t="shared" si="18"/>
        <v>8.7706169826282974</v>
      </c>
      <c r="AC88" s="153">
        <f t="shared" si="19"/>
        <v>8.928488088315607</v>
      </c>
      <c r="AD88" s="153">
        <f t="shared" si="20"/>
        <v>9.0892008739052876</v>
      </c>
      <c r="AE88" s="153">
        <f t="shared" si="21"/>
        <v>9.2528064896355833</v>
      </c>
      <c r="AF88" s="153">
        <f t="shared" si="22"/>
        <v>9.4193570064490242</v>
      </c>
      <c r="AG88" s="153">
        <f t="shared" si="23"/>
        <v>9.588905432565106</v>
      </c>
      <c r="AH88" s="15"/>
    </row>
    <row r="89" spans="1:34" x14ac:dyDescent="0.25">
      <c r="A89" s="56" t="s">
        <v>40</v>
      </c>
      <c r="B89" s="116"/>
      <c r="C89" s="92"/>
      <c r="D89" s="116"/>
      <c r="E89" s="92"/>
      <c r="F89" s="116"/>
      <c r="G89" s="92"/>
      <c r="H89" s="116"/>
      <c r="I89" s="92"/>
      <c r="J89" s="116"/>
      <c r="K89" s="92"/>
      <c r="L89" s="116"/>
      <c r="M89" s="92"/>
      <c r="N89" s="116"/>
      <c r="O89" s="92"/>
      <c r="P89" s="92"/>
      <c r="Q89" s="91"/>
      <c r="R89" s="91"/>
      <c r="S89" s="92"/>
      <c r="T89" s="91"/>
      <c r="U89" s="91"/>
      <c r="V89" s="91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15"/>
    </row>
    <row r="90" spans="1:34" s="32" customFormat="1" ht="60" x14ac:dyDescent="0.25">
      <c r="A90" s="60" t="s">
        <v>190</v>
      </c>
      <c r="B90" s="27">
        <v>31.5</v>
      </c>
      <c r="C90" s="11">
        <f>Parameters!$D$17</f>
        <v>0.22</v>
      </c>
      <c r="D90" s="27">
        <v>60</v>
      </c>
      <c r="E90" s="11">
        <f>Parameters!$D$19</f>
        <v>0.26</v>
      </c>
      <c r="F90" s="27">
        <v>66</v>
      </c>
      <c r="G90" s="11">
        <f>Parameters!$D$21</f>
        <v>0.22</v>
      </c>
      <c r="H90" s="27">
        <v>50</v>
      </c>
      <c r="I90" s="11">
        <f>Parameters!$D$23</f>
        <v>0.31</v>
      </c>
      <c r="J90" s="27">
        <v>240</v>
      </c>
      <c r="K90" s="11">
        <f>Parameters!$D$25</f>
        <v>0.31</v>
      </c>
      <c r="L90" s="27">
        <v>32</v>
      </c>
      <c r="M90" s="9">
        <f>Parameters!$D$27</f>
        <v>0.31</v>
      </c>
      <c r="N90" s="27">
        <v>5</v>
      </c>
      <c r="O90" s="9">
        <f>Parameters!$D$29</f>
        <v>0.31</v>
      </c>
      <c r="P90" s="13"/>
      <c r="Q90" s="30"/>
      <c r="R90" s="13"/>
      <c r="S90" s="34"/>
      <c r="T90" s="152" t="s">
        <v>358</v>
      </c>
      <c r="U90" s="34"/>
      <c r="V90" s="34">
        <f>1/Parameters!B4</f>
        <v>0.33333333333333331</v>
      </c>
      <c r="W90" s="93">
        <f t="shared" ref="W90:W97" si="24">IF((B90*C90+D90*E90+F90*G90+H90*I90+J90*K90+L90*M90+N90*O90+P90+Q90*R90)=0,"",
                          ((B90*C90+D90*E90+F90*G90+H90*I90+J90*K90+L90*M90+N90*O90)*IF(U90&gt;0,U90,1)+P90+IF(Q90=0,1,Q90)*R90)*(1+Overhead_Common)*IF(V90&gt;0,V90,1))</f>
        <v>53.799240000000005</v>
      </c>
      <c r="X90" s="153">
        <f t="shared" si="14"/>
        <v>53.799240000000005</v>
      </c>
      <c r="Y90" s="153">
        <f t="shared" si="15"/>
        <v>54.229633920000005</v>
      </c>
      <c r="Z90" s="153">
        <f t="shared" si="16"/>
        <v>54.717700625280003</v>
      </c>
      <c r="AA90" s="153">
        <f t="shared" si="17"/>
        <v>55.429030733408638</v>
      </c>
      <c r="AB90" s="153">
        <f t="shared" si="18"/>
        <v>56.205037163676359</v>
      </c>
      <c r="AC90" s="153">
        <f t="shared" si="19"/>
        <v>57.216727832622531</v>
      </c>
      <c r="AD90" s="153">
        <f t="shared" si="20"/>
        <v>58.246628933609735</v>
      </c>
      <c r="AE90" s="153">
        <f t="shared" si="21"/>
        <v>59.295068254414709</v>
      </c>
      <c r="AF90" s="153">
        <f t="shared" si="22"/>
        <v>60.362379482994172</v>
      </c>
      <c r="AG90" s="153">
        <f t="shared" si="23"/>
        <v>61.448902313688066</v>
      </c>
      <c r="AH90" s="68"/>
    </row>
    <row r="91" spans="1:34" s="32" customFormat="1" x14ac:dyDescent="0.25">
      <c r="A91" s="60" t="s">
        <v>191</v>
      </c>
      <c r="B91" s="27">
        <v>5</v>
      </c>
      <c r="C91" s="11">
        <f>Parameters!$D$17</f>
        <v>0.22</v>
      </c>
      <c r="D91" s="27"/>
      <c r="E91" s="11"/>
      <c r="F91" s="27"/>
      <c r="G91" s="11"/>
      <c r="H91" s="27">
        <v>50</v>
      </c>
      <c r="I91" s="11">
        <f>Parameters!$D$23</f>
        <v>0.31</v>
      </c>
      <c r="J91" s="27"/>
      <c r="K91" s="11"/>
      <c r="L91" s="27"/>
      <c r="M91" s="11"/>
      <c r="N91" s="27">
        <v>5</v>
      </c>
      <c r="O91" s="9">
        <f>Parameters!$D$29</f>
        <v>0.31</v>
      </c>
      <c r="P91" s="13"/>
      <c r="Q91" s="30"/>
      <c r="R91" s="13"/>
      <c r="S91" s="41">
        <v>0.5</v>
      </c>
      <c r="T91" s="41"/>
      <c r="U91" s="41"/>
      <c r="V91" s="41"/>
      <c r="W91" s="93">
        <f t="shared" si="24"/>
        <v>21.1629</v>
      </c>
      <c r="X91" s="153">
        <f t="shared" si="14"/>
        <v>21.1629</v>
      </c>
      <c r="Y91" s="153">
        <f t="shared" si="15"/>
        <v>21.332203200000002</v>
      </c>
      <c r="Z91" s="153">
        <f t="shared" si="16"/>
        <v>21.524193028799999</v>
      </c>
      <c r="AA91" s="153">
        <f t="shared" si="17"/>
        <v>21.804007538174396</v>
      </c>
      <c r="AB91" s="153">
        <f t="shared" si="18"/>
        <v>22.109263643708839</v>
      </c>
      <c r="AC91" s="153">
        <f t="shared" si="19"/>
        <v>22.5072303892956</v>
      </c>
      <c r="AD91" s="153">
        <f t="shared" si="20"/>
        <v>22.91236053630292</v>
      </c>
      <c r="AE91" s="153">
        <f t="shared" si="21"/>
        <v>23.324783025956371</v>
      </c>
      <c r="AF91" s="153">
        <f t="shared" si="22"/>
        <v>23.744629120423586</v>
      </c>
      <c r="AG91" s="153">
        <f t="shared" si="23"/>
        <v>24.17203244459121</v>
      </c>
      <c r="AH91" s="68"/>
    </row>
    <row r="92" spans="1:34" x14ac:dyDescent="0.25">
      <c r="A92" s="60" t="s">
        <v>41</v>
      </c>
      <c r="B92" s="74">
        <v>5</v>
      </c>
      <c r="C92" s="72">
        <f>Parameters!$D$17</f>
        <v>0.22</v>
      </c>
      <c r="D92" s="74">
        <v>3</v>
      </c>
      <c r="E92" s="72">
        <f>Parameters!$D$19</f>
        <v>0.26</v>
      </c>
      <c r="F92" s="74"/>
      <c r="G92" s="72"/>
      <c r="H92" s="74"/>
      <c r="I92" s="72"/>
      <c r="J92" s="74"/>
      <c r="K92" s="72"/>
      <c r="L92" s="74"/>
      <c r="M92" s="72"/>
      <c r="N92" s="74"/>
      <c r="O92" s="72"/>
      <c r="P92" s="71"/>
      <c r="Q92" s="70"/>
      <c r="R92" s="71"/>
      <c r="S92" s="41">
        <v>0.5</v>
      </c>
      <c r="T92" s="41"/>
      <c r="U92" s="41"/>
      <c r="V92" s="41"/>
      <c r="W92" s="93">
        <f t="shared" si="24"/>
        <v>2.1920799999999998</v>
      </c>
      <c r="X92" s="155">
        <f t="shared" si="14"/>
        <v>2.1920799999999998</v>
      </c>
      <c r="Y92" s="155">
        <f t="shared" si="15"/>
        <v>2.2096166399999997</v>
      </c>
      <c r="Z92" s="155">
        <f t="shared" si="16"/>
        <v>2.2295031897599995</v>
      </c>
      <c r="AA92" s="155">
        <f t="shared" si="17"/>
        <v>2.2584867312268795</v>
      </c>
      <c r="AB92" s="153">
        <f t="shared" si="18"/>
        <v>2.2901055454640558</v>
      </c>
      <c r="AC92" s="153">
        <f t="shared" si="19"/>
        <v>2.3313274452824087</v>
      </c>
      <c r="AD92" s="153">
        <f t="shared" si="20"/>
        <v>2.3732913392974919</v>
      </c>
      <c r="AE92" s="153">
        <f t="shared" si="21"/>
        <v>2.4160105834048466</v>
      </c>
      <c r="AF92" s="153">
        <f t="shared" si="22"/>
        <v>2.4594987739061338</v>
      </c>
      <c r="AG92" s="153">
        <f t="shared" si="23"/>
        <v>2.5037697518364443</v>
      </c>
      <c r="AH92" s="15"/>
    </row>
    <row r="93" spans="1:34" s="32" customFormat="1" x14ac:dyDescent="0.25">
      <c r="A93" s="63" t="s">
        <v>189</v>
      </c>
      <c r="B93" s="74">
        <v>5</v>
      </c>
      <c r="C93" s="72">
        <f>Parameters!$D$17</f>
        <v>0.22</v>
      </c>
      <c r="D93" s="74">
        <v>3</v>
      </c>
      <c r="E93" s="72">
        <f>Parameters!$D$19</f>
        <v>0.26</v>
      </c>
      <c r="F93" s="74"/>
      <c r="G93" s="72"/>
      <c r="H93" s="74"/>
      <c r="I93" s="72"/>
      <c r="J93" s="74"/>
      <c r="K93" s="72"/>
      <c r="L93" s="74"/>
      <c r="M93" s="72"/>
      <c r="N93" s="74"/>
      <c r="O93" s="72"/>
      <c r="P93" s="71"/>
      <c r="Q93" s="70"/>
      <c r="R93" s="71"/>
      <c r="S93" s="41">
        <v>0.5</v>
      </c>
      <c r="T93" s="41"/>
      <c r="U93" s="41"/>
      <c r="V93" s="41"/>
      <c r="W93" s="93">
        <f t="shared" si="24"/>
        <v>2.1920799999999998</v>
      </c>
      <c r="X93" s="155">
        <f t="shared" si="14"/>
        <v>2.1920799999999998</v>
      </c>
      <c r="Y93" s="155">
        <f t="shared" si="15"/>
        <v>2.2096166399999997</v>
      </c>
      <c r="Z93" s="155">
        <f t="shared" si="16"/>
        <v>2.2295031897599995</v>
      </c>
      <c r="AA93" s="156">
        <f t="shared" si="17"/>
        <v>2.2584867312268795</v>
      </c>
      <c r="AB93" s="153">
        <f t="shared" si="18"/>
        <v>2.2901055454640558</v>
      </c>
      <c r="AC93" s="153">
        <f t="shared" si="19"/>
        <v>2.3313274452824087</v>
      </c>
      <c r="AD93" s="153">
        <f t="shared" si="20"/>
        <v>2.3732913392974919</v>
      </c>
      <c r="AE93" s="153">
        <f t="shared" si="21"/>
        <v>2.4160105834048466</v>
      </c>
      <c r="AF93" s="153">
        <f t="shared" si="22"/>
        <v>2.4594987739061338</v>
      </c>
      <c r="AG93" s="153">
        <f t="shared" si="23"/>
        <v>2.5037697518364443</v>
      </c>
      <c r="AH93" s="68"/>
    </row>
    <row r="94" spans="1:34" x14ac:dyDescent="0.25">
      <c r="A94" s="63" t="s">
        <v>116</v>
      </c>
      <c r="B94" s="74">
        <v>5</v>
      </c>
      <c r="C94" s="72">
        <f>Parameters!$D$17</f>
        <v>0.22</v>
      </c>
      <c r="D94" s="74">
        <v>3</v>
      </c>
      <c r="E94" s="72">
        <f>Parameters!$D$19</f>
        <v>0.26</v>
      </c>
      <c r="F94" s="74"/>
      <c r="G94" s="72"/>
      <c r="H94" s="74"/>
      <c r="I94" s="72"/>
      <c r="J94" s="74"/>
      <c r="K94" s="72"/>
      <c r="L94" s="74"/>
      <c r="M94" s="72"/>
      <c r="N94" s="74"/>
      <c r="O94" s="72"/>
      <c r="P94" s="71"/>
      <c r="Q94" s="70"/>
      <c r="R94" s="71"/>
      <c r="S94" s="41">
        <v>0.5</v>
      </c>
      <c r="T94" s="41"/>
      <c r="U94" s="41"/>
      <c r="V94" s="41"/>
      <c r="W94" s="93">
        <f t="shared" si="24"/>
        <v>2.1920799999999998</v>
      </c>
      <c r="X94" s="155">
        <f t="shared" si="14"/>
        <v>2.1920799999999998</v>
      </c>
      <c r="Y94" s="155">
        <f t="shared" si="15"/>
        <v>2.2096166399999997</v>
      </c>
      <c r="Z94" s="155">
        <f t="shared" si="16"/>
        <v>2.2295031897599995</v>
      </c>
      <c r="AA94" s="155">
        <f t="shared" si="17"/>
        <v>2.2584867312268795</v>
      </c>
      <c r="AB94" s="153">
        <f t="shared" si="18"/>
        <v>2.2901055454640558</v>
      </c>
      <c r="AC94" s="153">
        <f t="shared" si="19"/>
        <v>2.3313274452824087</v>
      </c>
      <c r="AD94" s="153">
        <f t="shared" si="20"/>
        <v>2.3732913392974919</v>
      </c>
      <c r="AE94" s="153">
        <f t="shared" si="21"/>
        <v>2.4160105834048466</v>
      </c>
      <c r="AF94" s="153">
        <f t="shared" si="22"/>
        <v>2.4594987739061338</v>
      </c>
      <c r="AG94" s="153">
        <f t="shared" si="23"/>
        <v>2.5037697518364443</v>
      </c>
      <c r="AH94" s="15"/>
    </row>
    <row r="95" spans="1:34" x14ac:dyDescent="0.25">
      <c r="A95" s="63" t="s">
        <v>179</v>
      </c>
      <c r="B95" s="74">
        <v>5</v>
      </c>
      <c r="C95" s="72">
        <f>Parameters!$D$17</f>
        <v>0.22</v>
      </c>
      <c r="D95" s="74">
        <v>3</v>
      </c>
      <c r="E95" s="72">
        <f>Parameters!$D$19</f>
        <v>0.26</v>
      </c>
      <c r="F95" s="74"/>
      <c r="G95" s="72"/>
      <c r="H95" s="74"/>
      <c r="I95" s="72"/>
      <c r="J95" s="74"/>
      <c r="K95" s="72"/>
      <c r="L95" s="74">
        <v>5</v>
      </c>
      <c r="M95" s="31">
        <f>Parameters!$D$27</f>
        <v>0.31</v>
      </c>
      <c r="N95" s="74">
        <v>3</v>
      </c>
      <c r="O95" s="31">
        <f>Parameters!$D$29</f>
        <v>0.31</v>
      </c>
      <c r="P95" s="71"/>
      <c r="Q95" s="70"/>
      <c r="R95" s="71"/>
      <c r="S95" s="41">
        <v>0.5</v>
      </c>
      <c r="T95" s="41"/>
      <c r="U95" s="41"/>
      <c r="V95" s="41"/>
      <c r="W95" s="93">
        <f t="shared" si="24"/>
        <v>5.0837599999999998</v>
      </c>
      <c r="X95" s="155">
        <f t="shared" si="14"/>
        <v>5.0837599999999998</v>
      </c>
      <c r="Y95" s="155">
        <f t="shared" si="15"/>
        <v>5.1244300799999998</v>
      </c>
      <c r="Z95" s="155">
        <f t="shared" si="16"/>
        <v>5.170549950719999</v>
      </c>
      <c r="AA95" s="155">
        <f t="shared" si="17"/>
        <v>5.2377671000793589</v>
      </c>
      <c r="AB95" s="153">
        <f t="shared" si="18"/>
        <v>5.3110958394804699</v>
      </c>
      <c r="AC95" s="153">
        <f t="shared" si="19"/>
        <v>5.4066955645911188</v>
      </c>
      <c r="AD95" s="153">
        <f t="shared" si="20"/>
        <v>5.5040160847537587</v>
      </c>
      <c r="AE95" s="153">
        <f t="shared" si="21"/>
        <v>5.6030883742793263</v>
      </c>
      <c r="AF95" s="153">
        <f t="shared" si="22"/>
        <v>5.7039439650163546</v>
      </c>
      <c r="AG95" s="153">
        <f t="shared" si="23"/>
        <v>5.8066149563866487</v>
      </c>
      <c r="AH95" s="15"/>
    </row>
    <row r="96" spans="1:34" s="32" customFormat="1" x14ac:dyDescent="0.25">
      <c r="A96" s="63" t="s">
        <v>180</v>
      </c>
      <c r="B96" s="74">
        <v>5</v>
      </c>
      <c r="C96" s="72">
        <f>Parameters!$D$17</f>
        <v>0.22</v>
      </c>
      <c r="D96" s="74">
        <v>3</v>
      </c>
      <c r="E96" s="72">
        <f>Parameters!$D$19</f>
        <v>0.26</v>
      </c>
      <c r="F96" s="74"/>
      <c r="G96" s="72"/>
      <c r="H96" s="74"/>
      <c r="I96" s="72"/>
      <c r="J96" s="74"/>
      <c r="K96" s="72"/>
      <c r="L96" s="74"/>
      <c r="M96" s="72"/>
      <c r="N96" s="74"/>
      <c r="O96" s="72"/>
      <c r="P96" s="71"/>
      <c r="Q96" s="70"/>
      <c r="R96" s="71"/>
      <c r="S96" s="41">
        <v>0.5</v>
      </c>
      <c r="T96" s="41"/>
      <c r="U96" s="41"/>
      <c r="V96" s="41"/>
      <c r="W96" s="93">
        <f t="shared" si="24"/>
        <v>2.1920799999999998</v>
      </c>
      <c r="X96" s="155">
        <f t="shared" si="14"/>
        <v>2.1920799999999998</v>
      </c>
      <c r="Y96" s="155">
        <f t="shared" si="15"/>
        <v>2.2096166399999997</v>
      </c>
      <c r="Z96" s="155">
        <f t="shared" si="16"/>
        <v>2.2295031897599995</v>
      </c>
      <c r="AA96" s="155">
        <f t="shared" si="17"/>
        <v>2.2584867312268795</v>
      </c>
      <c r="AB96" s="153">
        <f t="shared" si="18"/>
        <v>2.2901055454640558</v>
      </c>
      <c r="AC96" s="153">
        <f t="shared" si="19"/>
        <v>2.3313274452824087</v>
      </c>
      <c r="AD96" s="153">
        <f t="shared" si="20"/>
        <v>2.3732913392974919</v>
      </c>
      <c r="AE96" s="153">
        <f t="shared" si="21"/>
        <v>2.4160105834048466</v>
      </c>
      <c r="AF96" s="153">
        <f t="shared" si="22"/>
        <v>2.4594987739061338</v>
      </c>
      <c r="AG96" s="153">
        <f t="shared" si="23"/>
        <v>2.5037697518364443</v>
      </c>
      <c r="AH96" s="68"/>
    </row>
    <row r="97" spans="1:34" s="32" customFormat="1" x14ac:dyDescent="0.25">
      <c r="A97" s="63" t="s">
        <v>181</v>
      </c>
      <c r="B97" s="74">
        <v>5</v>
      </c>
      <c r="C97" s="72">
        <f>Parameters!$D$17</f>
        <v>0.22</v>
      </c>
      <c r="D97" s="74">
        <v>3</v>
      </c>
      <c r="E97" s="72">
        <f>Parameters!$D$19</f>
        <v>0.26</v>
      </c>
      <c r="F97" s="74"/>
      <c r="G97" s="72"/>
      <c r="H97" s="74"/>
      <c r="I97" s="72"/>
      <c r="J97" s="74"/>
      <c r="K97" s="72"/>
      <c r="L97" s="74"/>
      <c r="M97" s="72"/>
      <c r="N97" s="74"/>
      <c r="O97" s="72"/>
      <c r="P97" s="71"/>
      <c r="Q97" s="70"/>
      <c r="R97" s="71"/>
      <c r="S97" s="41">
        <v>0.5</v>
      </c>
      <c r="T97" s="41"/>
      <c r="U97" s="41"/>
      <c r="V97" s="41"/>
      <c r="W97" s="93">
        <f t="shared" si="24"/>
        <v>2.1920799999999998</v>
      </c>
      <c r="X97" s="155">
        <f t="shared" si="14"/>
        <v>2.1920799999999998</v>
      </c>
      <c r="Y97" s="155">
        <f t="shared" si="15"/>
        <v>2.2096166399999997</v>
      </c>
      <c r="Z97" s="155">
        <f t="shared" si="16"/>
        <v>2.2295031897599995</v>
      </c>
      <c r="AA97" s="155">
        <f t="shared" si="17"/>
        <v>2.2584867312268795</v>
      </c>
      <c r="AB97" s="153">
        <f t="shared" si="18"/>
        <v>2.2901055454640558</v>
      </c>
      <c r="AC97" s="153">
        <f t="shared" si="19"/>
        <v>2.3313274452824087</v>
      </c>
      <c r="AD97" s="153">
        <f t="shared" si="20"/>
        <v>2.3732913392974919</v>
      </c>
      <c r="AE97" s="153">
        <f t="shared" si="21"/>
        <v>2.4160105834048466</v>
      </c>
      <c r="AF97" s="153">
        <f t="shared" si="22"/>
        <v>2.4594987739061338</v>
      </c>
      <c r="AG97" s="153">
        <f t="shared" si="23"/>
        <v>2.5037697518364443</v>
      </c>
      <c r="AH97" s="68"/>
    </row>
    <row r="98" spans="1:34" x14ac:dyDescent="0.25">
      <c r="A98" s="63" t="s">
        <v>195</v>
      </c>
      <c r="B98" s="74"/>
      <c r="C98" s="72"/>
      <c r="D98" s="74"/>
      <c r="E98" s="72"/>
      <c r="F98" s="74"/>
      <c r="G98" s="72"/>
      <c r="H98" s="74"/>
      <c r="I98" s="72"/>
      <c r="J98" s="74"/>
      <c r="K98" s="72"/>
      <c r="L98" s="74"/>
      <c r="M98" s="72"/>
      <c r="N98" s="74"/>
      <c r="O98" s="72"/>
      <c r="P98" s="71"/>
      <c r="Q98" s="70"/>
      <c r="R98" s="71"/>
      <c r="S98" s="41"/>
      <c r="T98" s="41"/>
      <c r="U98" s="41"/>
      <c r="V98" s="41"/>
      <c r="W98" s="31">
        <f>W90*0.5</f>
        <v>26.899620000000002</v>
      </c>
      <c r="X98" s="155">
        <f t="shared" si="14"/>
        <v>26.899620000000002</v>
      </c>
      <c r="Y98" s="155">
        <f t="shared" si="15"/>
        <v>27.114816960000002</v>
      </c>
      <c r="Z98" s="155">
        <f t="shared" ref="Z98:Z99" si="25">Y98*(1+$Y$3)</f>
        <v>27.358850312640001</v>
      </c>
      <c r="AA98" s="155">
        <f t="shared" ref="AA98:AA99" si="26">Z98*(1+$Z$3)</f>
        <v>27.714515366704319</v>
      </c>
      <c r="AB98" s="153">
        <f t="shared" ref="AB98:AB99" si="27">AA98*(1+$AA$3)</f>
        <v>28.102518581838179</v>
      </c>
      <c r="AC98" s="153">
        <f t="shared" ref="AC98:AC99" si="28">AB98*(1+$AB$3)</f>
        <v>28.608363916311266</v>
      </c>
      <c r="AD98" s="153">
        <f t="shared" ref="AD98:AD99" si="29">AC98*(1+$AC$3)</f>
        <v>29.123314466804867</v>
      </c>
      <c r="AE98" s="153">
        <f t="shared" ref="AE98:AE99" si="30">AD98*(1+$AD$3)</f>
        <v>29.647534127207354</v>
      </c>
      <c r="AF98" s="153">
        <f t="shared" ref="AF98:AF99" si="31">AE98*(1+$AE$3)</f>
        <v>30.181189741497086</v>
      </c>
      <c r="AG98" s="153">
        <f t="shared" ref="AG98:AG99" si="32">AF98*(1+$AF$3)</f>
        <v>30.724451156844033</v>
      </c>
      <c r="AH98" s="15"/>
    </row>
    <row r="99" spans="1:34" x14ac:dyDescent="0.25">
      <c r="A99" s="63" t="s">
        <v>196</v>
      </c>
      <c r="B99" s="74"/>
      <c r="C99" s="72"/>
      <c r="D99" s="74"/>
      <c r="E99" s="72"/>
      <c r="F99" s="74"/>
      <c r="G99" s="72"/>
      <c r="H99" s="74"/>
      <c r="I99" s="72"/>
      <c r="J99" s="74"/>
      <c r="K99" s="72"/>
      <c r="L99" s="74"/>
      <c r="M99" s="72"/>
      <c r="N99" s="74"/>
      <c r="O99" s="72"/>
      <c r="P99" s="71"/>
      <c r="Q99" s="70"/>
      <c r="R99" s="71"/>
      <c r="S99" s="41"/>
      <c r="T99" s="41"/>
      <c r="U99" s="41"/>
      <c r="V99" s="41"/>
      <c r="W99" s="31">
        <f>W98+W104</f>
        <v>48.295720000000003</v>
      </c>
      <c r="X99" s="155">
        <f t="shared" si="14"/>
        <v>48.295720000000003</v>
      </c>
      <c r="Y99" s="155">
        <f t="shared" si="15"/>
        <v>48.682085760000007</v>
      </c>
      <c r="Z99" s="155">
        <f t="shared" si="25"/>
        <v>49.120224531840002</v>
      </c>
      <c r="AA99" s="155">
        <f t="shared" si="26"/>
        <v>49.758787450753914</v>
      </c>
      <c r="AB99" s="153">
        <f t="shared" si="27"/>
        <v>50.455410475064468</v>
      </c>
      <c r="AC99" s="153">
        <f t="shared" si="28"/>
        <v>51.363607863615627</v>
      </c>
      <c r="AD99" s="153">
        <f t="shared" si="29"/>
        <v>52.288152805160706</v>
      </c>
      <c r="AE99" s="153">
        <f t="shared" si="30"/>
        <v>53.229339555653603</v>
      </c>
      <c r="AF99" s="153">
        <f t="shared" si="31"/>
        <v>54.187467667655369</v>
      </c>
      <c r="AG99" s="153">
        <f t="shared" si="32"/>
        <v>55.162842085673169</v>
      </c>
      <c r="AH99" s="15"/>
    </row>
    <row r="100" spans="1:34" x14ac:dyDescent="0.25">
      <c r="A100" s="63" t="s">
        <v>173</v>
      </c>
      <c r="B100" s="74"/>
      <c r="C100" s="72"/>
      <c r="D100" s="74">
        <v>5</v>
      </c>
      <c r="E100" s="72">
        <f>Parameters!$D$19</f>
        <v>0.26</v>
      </c>
      <c r="F100" s="74"/>
      <c r="G100" s="72"/>
      <c r="H100" s="74">
        <v>50</v>
      </c>
      <c r="I100" s="72">
        <f>Parameters!$D$23</f>
        <v>0.31</v>
      </c>
      <c r="J100" s="74"/>
      <c r="K100" s="72"/>
      <c r="L100" s="74"/>
      <c r="M100" s="72"/>
      <c r="N100" s="74">
        <v>5</v>
      </c>
      <c r="O100" s="31">
        <f>Parameters!$D$29</f>
        <v>0.31</v>
      </c>
      <c r="P100" s="72"/>
      <c r="Q100" s="74">
        <v>180</v>
      </c>
      <c r="R100" s="72">
        <f>Parameters!$D$32</f>
        <v>0.31</v>
      </c>
      <c r="S100" s="41"/>
      <c r="T100" s="41"/>
      <c r="U100" s="41"/>
      <c r="V100" s="41"/>
      <c r="W100" s="93">
        <f>IF((B100*C100+D100*E100+F100*G100+H100*I100+J100*K100+L100*M100+N100*O100+P100+Q100*R100)=0,"",
                          ((B100*C100+D100*E100+F100*G100+H100*I100+J100*K100+L100*M100+N100*O100)*IF(U100&gt;0,U100,1)+P100+IF(Q100=0,1,Q100)*R100)*(1+Overhead_Common)*IF(V100&gt;0,V100,1))</f>
        <v>86.4589</v>
      </c>
      <c r="X100" s="155">
        <f t="shared" si="14"/>
        <v>86.4589</v>
      </c>
      <c r="Y100" s="155">
        <f t="shared" si="15"/>
        <v>87.150571200000002</v>
      </c>
      <c r="Z100" s="155">
        <f t="shared" si="15"/>
        <v>87.847775769600005</v>
      </c>
      <c r="AA100" s="156">
        <f t="shared" si="17"/>
        <v>88.989796854604791</v>
      </c>
      <c r="AB100" s="153">
        <f t="shared" si="18"/>
        <v>90.235654010569263</v>
      </c>
      <c r="AC100" s="153">
        <f t="shared" si="19"/>
        <v>91.859895782759509</v>
      </c>
      <c r="AD100" s="153">
        <f t="shared" si="20"/>
        <v>93.513373906849182</v>
      </c>
      <c r="AE100" s="153">
        <f t="shared" si="21"/>
        <v>95.196614637172473</v>
      </c>
      <c r="AF100" s="153">
        <f t="shared" si="22"/>
        <v>96.910153700641573</v>
      </c>
      <c r="AG100" s="153">
        <f t="shared" si="23"/>
        <v>98.654536467253124</v>
      </c>
      <c r="AH100" s="15"/>
    </row>
    <row r="101" spans="1:34" x14ac:dyDescent="0.25">
      <c r="A101" s="63" t="s">
        <v>197</v>
      </c>
      <c r="B101" s="27"/>
      <c r="C101" s="11"/>
      <c r="D101" s="27"/>
      <c r="E101" s="11"/>
      <c r="F101" s="27"/>
      <c r="G101" s="11"/>
      <c r="H101" s="27"/>
      <c r="I101" s="11"/>
      <c r="J101" s="27"/>
      <c r="K101" s="11"/>
      <c r="L101" s="27"/>
      <c r="M101" s="11"/>
      <c r="N101" s="27"/>
      <c r="O101" s="11"/>
      <c r="P101" s="11"/>
      <c r="Q101" s="27"/>
      <c r="R101" s="11"/>
      <c r="S101" s="45"/>
      <c r="T101" s="45"/>
      <c r="U101" s="45"/>
      <c r="V101" s="45"/>
      <c r="W101" s="9">
        <f>W100+W90</f>
        <v>140.25814</v>
      </c>
      <c r="X101" s="153">
        <f t="shared" si="14"/>
        <v>140.25814</v>
      </c>
      <c r="Y101" s="153">
        <f t="shared" si="15"/>
        <v>141.38020512</v>
      </c>
      <c r="Z101" s="153">
        <f t="shared" ref="Z101" si="33">Y101*(1+$X$3)</f>
        <v>142.51124676096001</v>
      </c>
      <c r="AA101" s="153">
        <f t="shared" ref="AA101" si="34">Z101*(1+$Z$3)</f>
        <v>144.36389296885247</v>
      </c>
      <c r="AB101" s="153">
        <f t="shared" ref="AB101" si="35">AA101*(1+$AA$3)</f>
        <v>146.38498747041641</v>
      </c>
      <c r="AC101" s="153">
        <f t="shared" ref="AC101" si="36">AB101*(1+$AB$3)</f>
        <v>149.01991724488391</v>
      </c>
      <c r="AD101" s="153">
        <f t="shared" ref="AD101" si="37">AC101*(1+$AC$3)</f>
        <v>151.70227575529182</v>
      </c>
      <c r="AE101" s="153">
        <f t="shared" ref="AE101" si="38">AD101*(1+$AD$3)</f>
        <v>154.43291671888707</v>
      </c>
      <c r="AF101" s="153">
        <f t="shared" ref="AF101" si="39">AE101*(1+$AE$3)</f>
        <v>157.21270921982705</v>
      </c>
      <c r="AG101" s="153">
        <f t="shared" ref="AG101" si="40">AF101*(1+$AF$3)</f>
        <v>160.04253798578392</v>
      </c>
      <c r="AH101" s="15"/>
    </row>
    <row r="102" spans="1:34" x14ac:dyDescent="0.25">
      <c r="A102" s="64" t="s">
        <v>117</v>
      </c>
      <c r="B102" s="27">
        <v>5</v>
      </c>
      <c r="C102" s="11">
        <f>Parameters!$D$17</f>
        <v>0.22</v>
      </c>
      <c r="D102" s="27">
        <v>15</v>
      </c>
      <c r="E102" s="11">
        <f>Parameters!$D$19</f>
        <v>0.26</v>
      </c>
      <c r="F102" s="27"/>
      <c r="G102" s="11"/>
      <c r="H102" s="27">
        <v>50</v>
      </c>
      <c r="I102" s="11">
        <f>Parameters!$D$23</f>
        <v>0.31</v>
      </c>
      <c r="J102" s="27"/>
      <c r="K102" s="11"/>
      <c r="L102" s="27">
        <v>10</v>
      </c>
      <c r="M102" s="9">
        <f>Parameters!$D$27</f>
        <v>0.31</v>
      </c>
      <c r="N102" s="27">
        <v>5</v>
      </c>
      <c r="O102" s="9">
        <f>Parameters!$D$29</f>
        <v>0.31</v>
      </c>
      <c r="P102" s="13"/>
      <c r="Q102" s="30"/>
      <c r="R102" s="13"/>
      <c r="S102" s="34"/>
      <c r="T102" s="34"/>
      <c r="U102" s="34"/>
      <c r="V102" s="34"/>
      <c r="W102" s="93">
        <f t="shared" ref="W102:W107" si="41">IF((B102*C102+D102*E102+F102*G102+H102*I102+J102*K102+L102*M102+N102*O102+P102+Q102*R102)=0,"",
                          ((B102*C102+D102*E102+F102*G102+H102*I102+J102*K102+L102*M102+N102*O102)*IF(U102&gt;0,U102,1)+P102+IF(Q102=0,1,Q102)*R102)*(1+Overhead_Common)*IF(V102&gt;0,V102,1))</f>
        <v>29.3249</v>
      </c>
      <c r="X102" s="153">
        <f t="shared" si="14"/>
        <v>29.3249</v>
      </c>
      <c r="Y102" s="153">
        <f t="shared" si="15"/>
        <v>29.559499200000001</v>
      </c>
      <c r="Z102" s="153">
        <f t="shared" si="16"/>
        <v>29.825534692799998</v>
      </c>
      <c r="AA102" s="153">
        <f t="shared" si="17"/>
        <v>30.213266643806396</v>
      </c>
      <c r="AB102" s="153">
        <f t="shared" si="18"/>
        <v>30.636252376819687</v>
      </c>
      <c r="AC102" s="153">
        <f t="shared" si="19"/>
        <v>31.187704919602442</v>
      </c>
      <c r="AD102" s="153">
        <f t="shared" si="20"/>
        <v>31.749083608155289</v>
      </c>
      <c r="AE102" s="153">
        <f t="shared" si="21"/>
        <v>32.320567113102086</v>
      </c>
      <c r="AF102" s="153">
        <f t="shared" si="22"/>
        <v>32.902337321137928</v>
      </c>
      <c r="AG102" s="153">
        <f t="shared" si="23"/>
        <v>33.494579392918411</v>
      </c>
      <c r="AH102" s="15"/>
    </row>
    <row r="103" spans="1:34" x14ac:dyDescent="0.25">
      <c r="A103" s="64" t="s">
        <v>118</v>
      </c>
      <c r="B103" s="27">
        <v>5</v>
      </c>
      <c r="C103" s="11">
        <f>Parameters!$D$17</f>
        <v>0.22</v>
      </c>
      <c r="D103" s="27">
        <v>15</v>
      </c>
      <c r="E103" s="11">
        <f>Parameters!$D$19</f>
        <v>0.26</v>
      </c>
      <c r="F103" s="27"/>
      <c r="G103" s="11"/>
      <c r="H103" s="27">
        <v>50</v>
      </c>
      <c r="I103" s="11">
        <f>Parameters!$D$23</f>
        <v>0.31</v>
      </c>
      <c r="J103" s="27"/>
      <c r="K103" s="11"/>
      <c r="L103" s="27">
        <v>10</v>
      </c>
      <c r="M103" s="9">
        <f>Parameters!$D$27</f>
        <v>0.31</v>
      </c>
      <c r="N103" s="27">
        <v>5</v>
      </c>
      <c r="O103" s="9">
        <f>Parameters!$D$29</f>
        <v>0.31</v>
      </c>
      <c r="P103" s="13"/>
      <c r="Q103" s="30"/>
      <c r="R103" s="13"/>
      <c r="S103" s="34"/>
      <c r="T103" s="34"/>
      <c r="U103" s="34"/>
      <c r="V103" s="34"/>
      <c r="W103" s="93">
        <f t="shared" si="41"/>
        <v>29.3249</v>
      </c>
      <c r="X103" s="153">
        <f t="shared" si="14"/>
        <v>29.3249</v>
      </c>
      <c r="Y103" s="153">
        <f t="shared" si="15"/>
        <v>29.559499200000001</v>
      </c>
      <c r="Z103" s="153">
        <f t="shared" si="16"/>
        <v>29.825534692799998</v>
      </c>
      <c r="AA103" s="153">
        <f t="shared" si="17"/>
        <v>30.213266643806396</v>
      </c>
      <c r="AB103" s="153">
        <f t="shared" si="18"/>
        <v>30.636252376819687</v>
      </c>
      <c r="AC103" s="153">
        <f t="shared" si="19"/>
        <v>31.187704919602442</v>
      </c>
      <c r="AD103" s="153">
        <f t="shared" si="20"/>
        <v>31.749083608155289</v>
      </c>
      <c r="AE103" s="153">
        <f t="shared" si="21"/>
        <v>32.320567113102086</v>
      </c>
      <c r="AF103" s="153">
        <f t="shared" si="22"/>
        <v>32.902337321137928</v>
      </c>
      <c r="AG103" s="153">
        <f t="shared" si="23"/>
        <v>33.494579392918411</v>
      </c>
      <c r="AH103" s="15"/>
    </row>
    <row r="104" spans="1:34" x14ac:dyDescent="0.25">
      <c r="A104" s="64" t="s">
        <v>174</v>
      </c>
      <c r="B104" s="30"/>
      <c r="C104" s="13"/>
      <c r="D104" s="27">
        <v>5</v>
      </c>
      <c r="E104" s="11">
        <f>Parameters!$D$19</f>
        <v>0.26</v>
      </c>
      <c r="F104" s="30"/>
      <c r="G104" s="13"/>
      <c r="H104" s="27">
        <v>50</v>
      </c>
      <c r="I104" s="11">
        <f>Parameters!$D$23</f>
        <v>0.31</v>
      </c>
      <c r="J104" s="30"/>
      <c r="K104" s="13"/>
      <c r="L104" s="30"/>
      <c r="M104" s="13"/>
      <c r="N104" s="27">
        <v>5</v>
      </c>
      <c r="O104" s="9">
        <f>Parameters!$D$29</f>
        <v>0.31</v>
      </c>
      <c r="P104" s="13"/>
      <c r="Q104" s="30"/>
      <c r="R104" s="13"/>
      <c r="S104" s="34"/>
      <c r="T104" s="34"/>
      <c r="U104" s="34"/>
      <c r="V104" s="34"/>
      <c r="W104" s="93">
        <f t="shared" si="41"/>
        <v>21.396100000000001</v>
      </c>
      <c r="X104" s="153">
        <f t="shared" si="14"/>
        <v>21.396100000000001</v>
      </c>
      <c r="Y104" s="153">
        <f t="shared" si="15"/>
        <v>21.567268800000001</v>
      </c>
      <c r="Z104" s="153">
        <f t="shared" si="16"/>
        <v>21.761374219199997</v>
      </c>
      <c r="AA104" s="153">
        <f t="shared" si="17"/>
        <v>22.044272084049595</v>
      </c>
      <c r="AB104" s="153">
        <f t="shared" si="18"/>
        <v>22.352891893226289</v>
      </c>
      <c r="AC104" s="153">
        <f t="shared" si="19"/>
        <v>22.755243947304361</v>
      </c>
      <c r="AD104" s="153">
        <f t="shared" si="20"/>
        <v>23.164838338355839</v>
      </c>
      <c r="AE104" s="153">
        <f t="shared" si="21"/>
        <v>23.581805428446245</v>
      </c>
      <c r="AF104" s="153">
        <f t="shared" si="22"/>
        <v>24.006277926158276</v>
      </c>
      <c r="AG104" s="153">
        <f t="shared" si="23"/>
        <v>24.438390928829126</v>
      </c>
      <c r="AH104" s="15"/>
    </row>
    <row r="105" spans="1:34" x14ac:dyDescent="0.25">
      <c r="A105" s="64" t="s">
        <v>175</v>
      </c>
      <c r="B105" s="30"/>
      <c r="C105" s="13"/>
      <c r="D105" s="27">
        <v>5</v>
      </c>
      <c r="E105" s="11">
        <f>Parameters!$D$19</f>
        <v>0.26</v>
      </c>
      <c r="F105" s="30"/>
      <c r="G105" s="13"/>
      <c r="H105" s="27">
        <v>50</v>
      </c>
      <c r="I105" s="11">
        <f>Parameters!$D$23</f>
        <v>0.31</v>
      </c>
      <c r="J105" s="30"/>
      <c r="K105" s="13"/>
      <c r="L105" s="30"/>
      <c r="M105" s="13"/>
      <c r="N105" s="27">
        <v>5</v>
      </c>
      <c r="O105" s="9">
        <f>Parameters!$D$29</f>
        <v>0.31</v>
      </c>
      <c r="P105" s="13"/>
      <c r="Q105" s="30"/>
      <c r="R105" s="13"/>
      <c r="S105" s="34"/>
      <c r="T105" s="34"/>
      <c r="U105" s="34"/>
      <c r="V105" s="34"/>
      <c r="W105" s="93">
        <f t="shared" si="41"/>
        <v>21.396100000000001</v>
      </c>
      <c r="X105" s="153">
        <f t="shared" si="14"/>
        <v>21.396100000000001</v>
      </c>
      <c r="Y105" s="153">
        <f t="shared" si="15"/>
        <v>21.567268800000001</v>
      </c>
      <c r="Z105" s="153">
        <f t="shared" si="16"/>
        <v>21.761374219199997</v>
      </c>
      <c r="AA105" s="153">
        <f t="shared" si="17"/>
        <v>22.044272084049595</v>
      </c>
      <c r="AB105" s="153">
        <f t="shared" si="18"/>
        <v>22.352891893226289</v>
      </c>
      <c r="AC105" s="153">
        <f t="shared" si="19"/>
        <v>22.755243947304361</v>
      </c>
      <c r="AD105" s="153">
        <f t="shared" si="20"/>
        <v>23.164838338355839</v>
      </c>
      <c r="AE105" s="153">
        <f t="shared" si="21"/>
        <v>23.581805428446245</v>
      </c>
      <c r="AF105" s="153">
        <f t="shared" si="22"/>
        <v>24.006277926158276</v>
      </c>
      <c r="AG105" s="153">
        <f t="shared" si="23"/>
        <v>24.438390928829126</v>
      </c>
      <c r="AH105" s="15"/>
    </row>
    <row r="106" spans="1:34" x14ac:dyDescent="0.25">
      <c r="A106" s="64" t="s">
        <v>119</v>
      </c>
      <c r="B106" s="27">
        <v>5</v>
      </c>
      <c r="C106" s="11">
        <f>Parameters!$D$17</f>
        <v>0.22</v>
      </c>
      <c r="D106" s="27">
        <v>10</v>
      </c>
      <c r="E106" s="11">
        <f>Parameters!$D$19</f>
        <v>0.26</v>
      </c>
      <c r="F106" s="27"/>
      <c r="G106" s="11"/>
      <c r="H106" s="27">
        <v>50</v>
      </c>
      <c r="I106" s="11">
        <f>Parameters!$D$23</f>
        <v>0.31</v>
      </c>
      <c r="J106" s="27"/>
      <c r="K106" s="11"/>
      <c r="L106" s="27">
        <v>10</v>
      </c>
      <c r="M106" s="9">
        <f>Parameters!$D$27</f>
        <v>0.31</v>
      </c>
      <c r="N106" s="27">
        <v>10</v>
      </c>
      <c r="O106" s="9">
        <f>Parameters!$D$29</f>
        <v>0.31</v>
      </c>
      <c r="P106" s="13"/>
      <c r="Q106" s="30"/>
      <c r="R106" s="13"/>
      <c r="S106" s="34"/>
      <c r="T106" s="34"/>
      <c r="U106" s="34"/>
      <c r="V106" s="34"/>
      <c r="W106" s="93">
        <f t="shared" si="41"/>
        <v>29.616400000000002</v>
      </c>
      <c r="X106" s="153">
        <f t="shared" si="14"/>
        <v>29.616400000000002</v>
      </c>
      <c r="Y106" s="153">
        <f t="shared" si="15"/>
        <v>29.853331200000003</v>
      </c>
      <c r="Z106" s="153">
        <f t="shared" si="16"/>
        <v>30.122011180800001</v>
      </c>
      <c r="AA106" s="153">
        <f t="shared" si="17"/>
        <v>30.5135973261504</v>
      </c>
      <c r="AB106" s="153">
        <f t="shared" si="18"/>
        <v>30.940787688716505</v>
      </c>
      <c r="AC106" s="153">
        <f t="shared" si="19"/>
        <v>31.497721867113402</v>
      </c>
      <c r="AD106" s="153">
        <f t="shared" si="20"/>
        <v>32.064680860721445</v>
      </c>
      <c r="AE106" s="153">
        <f t="shared" si="21"/>
        <v>32.641845116214434</v>
      </c>
      <c r="AF106" s="153">
        <f t="shared" si="22"/>
        <v>33.229398328306296</v>
      </c>
      <c r="AG106" s="153">
        <f t="shared" si="23"/>
        <v>33.827527498215808</v>
      </c>
      <c r="AH106" s="15"/>
    </row>
    <row r="107" spans="1:34" x14ac:dyDescent="0.25">
      <c r="A107" s="64" t="s">
        <v>120</v>
      </c>
      <c r="B107" s="27">
        <v>5</v>
      </c>
      <c r="C107" s="11">
        <f>Parameters!$D$17</f>
        <v>0.22</v>
      </c>
      <c r="D107" s="27">
        <v>7.5</v>
      </c>
      <c r="E107" s="11">
        <f>Parameters!$D$19</f>
        <v>0.26</v>
      </c>
      <c r="F107" s="27"/>
      <c r="G107" s="11"/>
      <c r="H107" s="27"/>
      <c r="I107" s="11"/>
      <c r="J107" s="27">
        <v>5</v>
      </c>
      <c r="K107" s="11">
        <f>Parameters!$D$25</f>
        <v>0.31</v>
      </c>
      <c r="L107" s="27">
        <v>4</v>
      </c>
      <c r="M107" s="9">
        <f>Parameters!$D$27</f>
        <v>0.31</v>
      </c>
      <c r="N107" s="27">
        <v>7</v>
      </c>
      <c r="O107" s="9">
        <f>Parameters!$D$29</f>
        <v>0.31</v>
      </c>
      <c r="P107" s="13"/>
      <c r="Q107" s="30"/>
      <c r="R107" s="13"/>
      <c r="S107" s="34"/>
      <c r="T107" s="34"/>
      <c r="U107" s="34"/>
      <c r="V107" s="34"/>
      <c r="W107" s="93">
        <f t="shared" si="41"/>
        <v>9.3396600000000021</v>
      </c>
      <c r="X107" s="153">
        <f t="shared" si="14"/>
        <v>9.3396600000000021</v>
      </c>
      <c r="Y107" s="153">
        <f t="shared" si="15"/>
        <v>9.4143772800000018</v>
      </c>
      <c r="Z107" s="153">
        <f t="shared" si="16"/>
        <v>9.4991066755200002</v>
      </c>
      <c r="AA107" s="153">
        <f t="shared" si="17"/>
        <v>9.6225950623017589</v>
      </c>
      <c r="AB107" s="153">
        <f t="shared" si="18"/>
        <v>9.7573113931739837</v>
      </c>
      <c r="AC107" s="153">
        <f t="shared" si="19"/>
        <v>9.9329429982511162</v>
      </c>
      <c r="AD107" s="153">
        <f t="shared" si="20"/>
        <v>10.111735972219636</v>
      </c>
      <c r="AE107" s="153">
        <f t="shared" si="21"/>
        <v>10.29374721971959</v>
      </c>
      <c r="AF107" s="153">
        <f t="shared" si="22"/>
        <v>10.479034669674542</v>
      </c>
      <c r="AG107" s="153">
        <f t="shared" si="23"/>
        <v>10.667657293728684</v>
      </c>
      <c r="AH107" s="15"/>
    </row>
    <row r="108" spans="1:34" x14ac:dyDescent="0.25">
      <c r="A108" s="56" t="s">
        <v>185</v>
      </c>
      <c r="B108" s="116"/>
      <c r="C108" s="92"/>
      <c r="D108" s="116"/>
      <c r="E108" s="92"/>
      <c r="F108" s="116"/>
      <c r="G108" s="92"/>
      <c r="H108" s="116"/>
      <c r="I108" s="92"/>
      <c r="J108" s="116"/>
      <c r="K108" s="92"/>
      <c r="L108" s="116"/>
      <c r="M108" s="92"/>
      <c r="N108" s="116"/>
      <c r="O108" s="92"/>
      <c r="P108" s="92"/>
      <c r="Q108" s="91"/>
      <c r="R108" s="91"/>
      <c r="S108" s="92"/>
      <c r="T108" s="91"/>
      <c r="U108" s="91"/>
      <c r="V108" s="91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15"/>
    </row>
    <row r="109" spans="1:34" x14ac:dyDescent="0.25">
      <c r="A109" s="61" t="s">
        <v>186</v>
      </c>
      <c r="B109" s="30"/>
      <c r="C109" s="13"/>
      <c r="D109" s="30">
        <v>60</v>
      </c>
      <c r="E109" s="13">
        <v>0.22</v>
      </c>
      <c r="F109" s="30">
        <v>1800</v>
      </c>
      <c r="G109" s="13">
        <f>Parameters!$D$21</f>
        <v>0.22</v>
      </c>
      <c r="H109" s="30">
        <v>100</v>
      </c>
      <c r="I109" s="11">
        <f>Parameters!$D$23</f>
        <v>0.31</v>
      </c>
      <c r="J109" s="30">
        <v>4400</v>
      </c>
      <c r="K109" s="13">
        <f>Parameters!$D$25</f>
        <v>0.31</v>
      </c>
      <c r="L109" s="30">
        <v>120</v>
      </c>
      <c r="M109" s="13">
        <f>Parameters!$D$27</f>
        <v>0.31</v>
      </c>
      <c r="N109" s="30"/>
      <c r="O109" s="13"/>
      <c r="P109" s="13">
        <v>370</v>
      </c>
      <c r="Q109" s="30">
        <v>120</v>
      </c>
      <c r="R109" s="13">
        <f>Parameters!$D$32</f>
        <v>0.31</v>
      </c>
      <c r="S109" s="42"/>
      <c r="T109" s="42"/>
      <c r="U109" s="42"/>
      <c r="V109" s="42"/>
      <c r="W109" s="93">
        <f>IF((B109*C109+D109*E109+F109*G109+H109*I109+J109*K109+L109*M109+N109*O109+P109+Q109*R109)=0,"",
                          ((B109*C109+D109*E109+F109*G109+H109*I109+J109*K109+L109*M109+N109*O109)*IF(U109&gt;0,U109,1)+P109+IF(Q109=0,1,Q109)*R109)*(1+Overhead_Common)*IF(V109&gt;0,V109,1))</f>
        <v>2621.8675999999996</v>
      </c>
      <c r="X109" s="153">
        <f t="shared" si="14"/>
        <v>2621.8675999999996</v>
      </c>
      <c r="Y109" s="153">
        <f t="shared" si="15"/>
        <v>2642.8425407999998</v>
      </c>
      <c r="Z109" s="153">
        <f t="shared" si="16"/>
        <v>2666.6281236671994</v>
      </c>
      <c r="AA109" s="153">
        <f t="shared" si="17"/>
        <v>2701.2942892748729</v>
      </c>
      <c r="AB109" s="153">
        <f t="shared" si="18"/>
        <v>2739.1124093247213</v>
      </c>
      <c r="AC109" s="153">
        <f t="shared" si="19"/>
        <v>2788.4164326925661</v>
      </c>
      <c r="AD109" s="153">
        <f t="shared" si="20"/>
        <v>2838.6079284810326</v>
      </c>
      <c r="AE109" s="153">
        <f t="shared" si="21"/>
        <v>2889.7028711936914</v>
      </c>
      <c r="AF109" s="153">
        <f t="shared" si="22"/>
        <v>2941.717522875178</v>
      </c>
      <c r="AG109" s="153">
        <f t="shared" si="23"/>
        <v>2994.6684382869312</v>
      </c>
      <c r="AH109" s="15"/>
    </row>
    <row r="110" spans="1:34" x14ac:dyDescent="0.25">
      <c r="A110" s="61" t="s">
        <v>187</v>
      </c>
      <c r="B110" s="30"/>
      <c r="C110" s="13"/>
      <c r="D110" s="30">
        <v>60</v>
      </c>
      <c r="E110" s="13">
        <v>0.22</v>
      </c>
      <c r="F110" s="30">
        <v>330</v>
      </c>
      <c r="G110" s="13">
        <f>Parameters!$D$21</f>
        <v>0.22</v>
      </c>
      <c r="H110" s="30">
        <v>100</v>
      </c>
      <c r="I110" s="11">
        <f>Parameters!$D$23</f>
        <v>0.31</v>
      </c>
      <c r="J110" s="30">
        <v>540</v>
      </c>
      <c r="K110" s="13">
        <f>Parameters!$D$25</f>
        <v>0.31</v>
      </c>
      <c r="L110" s="30">
        <v>115</v>
      </c>
      <c r="M110" s="13">
        <f>Parameters!$D$27</f>
        <v>0.31</v>
      </c>
      <c r="N110" s="30">
        <v>320</v>
      </c>
      <c r="O110" s="9">
        <f>Parameters!$D$29</f>
        <v>0.31</v>
      </c>
      <c r="P110" s="13"/>
      <c r="Q110" s="30">
        <v>60</v>
      </c>
      <c r="R110" s="13">
        <f>Parameters!$D$32</f>
        <v>0.31</v>
      </c>
      <c r="S110" s="42"/>
      <c r="T110" s="42"/>
      <c r="U110" s="42"/>
      <c r="V110" s="42"/>
      <c r="W110" s="93">
        <f>IF((B110*C110+D110*E110+F110*G110+H110*I110+J110*K110+L110*M110+N110*O110+P110+Q110*R110)=0,"",
                          ((B110*C110+D110*E110+F110*G110+H110*I110+J110*K110+L110*M110+N110*O110)*IF(U110&gt;0,U110,1)+P110+IF(Q110=0,1,Q110)*R110)*(1+Overhead_Common)*IF(V110&gt;0,V110,1))</f>
        <v>510.29989999999992</v>
      </c>
      <c r="X110" s="153">
        <f t="shared" si="14"/>
        <v>510.29989999999992</v>
      </c>
      <c r="Y110" s="153">
        <f t="shared" si="15"/>
        <v>514.38229919999992</v>
      </c>
      <c r="Z110" s="153">
        <f t="shared" si="16"/>
        <v>519.01173989279982</v>
      </c>
      <c r="AA110" s="153">
        <f t="shared" si="17"/>
        <v>525.7588925114062</v>
      </c>
      <c r="AB110" s="153">
        <f t="shared" si="18"/>
        <v>533.11951700656584</v>
      </c>
      <c r="AC110" s="153">
        <f t="shared" si="19"/>
        <v>542.71566831268399</v>
      </c>
      <c r="AD110" s="153">
        <f t="shared" si="20"/>
        <v>552.48455034231233</v>
      </c>
      <c r="AE110" s="153">
        <f t="shared" si="21"/>
        <v>562.42927224847392</v>
      </c>
      <c r="AF110" s="153">
        <f t="shared" si="22"/>
        <v>572.55299914894647</v>
      </c>
      <c r="AG110" s="153">
        <f t="shared" si="23"/>
        <v>582.85895313362755</v>
      </c>
      <c r="AH110" s="15"/>
    </row>
    <row r="111" spans="1:34" x14ac:dyDescent="0.25">
      <c r="A111" s="61" t="s">
        <v>188</v>
      </c>
      <c r="B111" s="30"/>
      <c r="C111" s="13"/>
      <c r="D111" s="30">
        <v>30</v>
      </c>
      <c r="E111" s="13">
        <v>0.22</v>
      </c>
      <c r="F111" s="30"/>
      <c r="G111" s="13"/>
      <c r="H111" s="30">
        <v>100</v>
      </c>
      <c r="I111" s="11">
        <f>Parameters!$D$23</f>
        <v>0.31</v>
      </c>
      <c r="J111" s="30">
        <v>720</v>
      </c>
      <c r="K111" s="13">
        <f>Parameters!$D$25</f>
        <v>0.31</v>
      </c>
      <c r="L111" s="30"/>
      <c r="M111" s="13"/>
      <c r="N111" s="30">
        <v>30</v>
      </c>
      <c r="O111" s="9">
        <f>Parameters!$D$29</f>
        <v>0.31</v>
      </c>
      <c r="P111" s="13">
        <v>175</v>
      </c>
      <c r="Q111" s="30"/>
      <c r="R111" s="13"/>
      <c r="S111" s="42"/>
      <c r="T111" s="42"/>
      <c r="U111" s="42"/>
      <c r="V111" s="42"/>
      <c r="W111" s="93">
        <f>IF((B111*C111+D111*E111+F111*G111+H111*I111+J111*K111+L111*M111+N111*O111+P111+Q111*R111)=0,"",
                          ((B111*C111+D111*E111+F111*G111+H111*I111+J111*K111+L111*M111+N111*O111)*IF(U111&gt;0,U111,1)+P111+IF(Q111=0,1,Q111)*R111)*(1+Overhead_Common)*IF(V111&gt;0,V111,1))</f>
        <v>518.98659999999995</v>
      </c>
      <c r="X111" s="153">
        <f t="shared" si="14"/>
        <v>518.98659999999995</v>
      </c>
      <c r="Y111" s="153">
        <f t="shared" si="15"/>
        <v>523.13849279999999</v>
      </c>
      <c r="Z111" s="153">
        <f t="shared" si="16"/>
        <v>527.84673923519995</v>
      </c>
      <c r="AA111" s="153">
        <f t="shared" si="17"/>
        <v>534.70874684525745</v>
      </c>
      <c r="AB111" s="153">
        <f t="shared" si="18"/>
        <v>542.19466930109104</v>
      </c>
      <c r="AC111" s="153">
        <f t="shared" si="19"/>
        <v>551.95417334851072</v>
      </c>
      <c r="AD111" s="153">
        <f t="shared" si="20"/>
        <v>561.88934846878396</v>
      </c>
      <c r="AE111" s="153">
        <f t="shared" si="21"/>
        <v>572.00335674122209</v>
      </c>
      <c r="AF111" s="153">
        <f t="shared" si="22"/>
        <v>582.29941716256405</v>
      </c>
      <c r="AG111" s="153">
        <f t="shared" si="23"/>
        <v>592.78080667149027</v>
      </c>
      <c r="AH111" s="15"/>
    </row>
    <row r="115" spans="19:22" x14ac:dyDescent="0.25">
      <c r="S115" s="15"/>
      <c r="T115" s="15"/>
      <c r="U115" s="15"/>
      <c r="V115" s="15"/>
    </row>
  </sheetData>
  <autoFilter ref="A2:W111" xr:uid="{00000000-0009-0000-0000-000001000000}"/>
  <mergeCells count="12">
    <mergeCell ref="X1:AG1"/>
    <mergeCell ref="N1:O1"/>
    <mergeCell ref="Q1:R1"/>
    <mergeCell ref="B1:C1"/>
    <mergeCell ref="D1:E1"/>
    <mergeCell ref="F1:G1"/>
    <mergeCell ref="H1:I1"/>
    <mergeCell ref="J1:K1"/>
    <mergeCell ref="L1:M1"/>
    <mergeCell ref="T1:T2"/>
    <mergeCell ref="U1:U2"/>
    <mergeCell ref="V1: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62"/>
  <sheetViews>
    <sheetView zoomScale="70" zoomScaleNormal="70"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AI1" sqref="AI1:XFD1048576"/>
    </sheetView>
  </sheetViews>
  <sheetFormatPr defaultColWidth="24.5703125" defaultRowHeight="15.75" x14ac:dyDescent="0.25"/>
  <cols>
    <col min="1" max="1" width="167.42578125" style="65" customWidth="1"/>
    <col min="2" max="2" width="15.140625" style="1" customWidth="1"/>
    <col min="3" max="3" width="17.28515625" style="14" customWidth="1"/>
    <col min="4" max="4" width="14.140625" style="1" customWidth="1"/>
    <col min="5" max="5" width="14.140625" style="14" customWidth="1"/>
    <col min="6" max="6" width="14.140625" style="1" customWidth="1"/>
    <col min="7" max="7" width="14.28515625" style="14" customWidth="1"/>
    <col min="8" max="8" width="14.140625" style="1" customWidth="1"/>
    <col min="9" max="9" width="14.5703125" style="14" customWidth="1"/>
    <col min="10" max="10" width="14.28515625" style="1" customWidth="1"/>
    <col min="11" max="11" width="15.5703125" style="15" customWidth="1"/>
    <col min="12" max="12" width="14.42578125" customWidth="1"/>
    <col min="13" max="13" width="14.42578125" style="15" customWidth="1"/>
    <col min="14" max="14" width="13.5703125" customWidth="1"/>
    <col min="15" max="15" width="14.5703125" style="15" customWidth="1"/>
    <col min="16" max="16" width="19.5703125" style="15" customWidth="1"/>
    <col min="17" max="17" width="13.5703125" customWidth="1"/>
    <col min="18" max="18" width="13.85546875" customWidth="1"/>
    <col min="19" max="19" width="22.85546875" style="37" customWidth="1"/>
    <col min="20" max="20" width="19.140625" style="37" customWidth="1"/>
    <col min="21" max="21" width="16.85546875" style="37" customWidth="1"/>
    <col min="22" max="22" width="16.5703125" style="37" customWidth="1"/>
    <col min="23" max="23" width="14.5703125" style="12" customWidth="1"/>
    <col min="24" max="33" width="16.7109375" style="154" customWidth="1"/>
  </cols>
  <sheetData>
    <row r="1" spans="1:34" ht="60" x14ac:dyDescent="0.25">
      <c r="A1" s="55" t="s">
        <v>163</v>
      </c>
      <c r="B1" s="172" t="s">
        <v>7</v>
      </c>
      <c r="C1" s="164"/>
      <c r="D1" s="172" t="s">
        <v>4</v>
      </c>
      <c r="E1" s="164"/>
      <c r="F1" s="162" t="s">
        <v>203</v>
      </c>
      <c r="G1" s="162"/>
      <c r="H1" s="172" t="s">
        <v>1</v>
      </c>
      <c r="I1" s="164"/>
      <c r="J1" s="172" t="s">
        <v>0</v>
      </c>
      <c r="K1" s="164"/>
      <c r="L1" s="172" t="s">
        <v>3</v>
      </c>
      <c r="M1" s="164"/>
      <c r="N1" s="172" t="s">
        <v>2</v>
      </c>
      <c r="O1" s="164"/>
      <c r="P1" s="48" t="s">
        <v>71</v>
      </c>
      <c r="Q1" s="170" t="s">
        <v>8</v>
      </c>
      <c r="R1" s="171"/>
      <c r="S1" s="33" t="s">
        <v>74</v>
      </c>
      <c r="T1" s="168" t="s">
        <v>350</v>
      </c>
      <c r="U1" s="169" t="s">
        <v>349</v>
      </c>
      <c r="V1" s="169" t="s">
        <v>348</v>
      </c>
      <c r="X1" s="166" t="s">
        <v>194</v>
      </c>
      <c r="Y1" s="167"/>
      <c r="Z1" s="167"/>
      <c r="AA1" s="167"/>
      <c r="AB1" s="167"/>
      <c r="AC1" s="167"/>
      <c r="AD1" s="167"/>
      <c r="AE1" s="167"/>
      <c r="AF1" s="167"/>
      <c r="AG1" s="167"/>
    </row>
    <row r="2" spans="1:34" ht="60" x14ac:dyDescent="0.25">
      <c r="A2" s="55" t="s">
        <v>6</v>
      </c>
      <c r="B2" s="47" t="s">
        <v>72</v>
      </c>
      <c r="C2" s="48" t="s">
        <v>73</v>
      </c>
      <c r="D2" s="47" t="s">
        <v>72</v>
      </c>
      <c r="E2" s="48" t="s">
        <v>73</v>
      </c>
      <c r="F2" s="47" t="s">
        <v>72</v>
      </c>
      <c r="G2" s="48" t="s">
        <v>73</v>
      </c>
      <c r="H2" s="47" t="s">
        <v>72</v>
      </c>
      <c r="I2" s="48" t="s">
        <v>73</v>
      </c>
      <c r="J2" s="47" t="s">
        <v>72</v>
      </c>
      <c r="K2" s="48" t="s">
        <v>73</v>
      </c>
      <c r="L2" s="47" t="s">
        <v>72</v>
      </c>
      <c r="M2" s="48" t="s">
        <v>73</v>
      </c>
      <c r="N2" s="47" t="s">
        <v>72</v>
      </c>
      <c r="O2" s="48" t="s">
        <v>73</v>
      </c>
      <c r="P2" s="48" t="s">
        <v>5</v>
      </c>
      <c r="Q2" s="47" t="s">
        <v>72</v>
      </c>
      <c r="R2" s="47" t="s">
        <v>73</v>
      </c>
      <c r="S2" s="38" t="s">
        <v>75</v>
      </c>
      <c r="T2" s="168"/>
      <c r="U2" s="169"/>
      <c r="V2" s="169"/>
      <c r="W2" s="24" t="s">
        <v>171</v>
      </c>
      <c r="X2" s="22">
        <v>2019</v>
      </c>
      <c r="Y2" s="44">
        <v>2020</v>
      </c>
      <c r="Z2" s="44">
        <v>2021</v>
      </c>
      <c r="AA2" s="44">
        <v>2022</v>
      </c>
      <c r="AB2" s="44">
        <v>2023</v>
      </c>
      <c r="AC2" s="44">
        <v>2024</v>
      </c>
      <c r="AD2" s="44">
        <v>2025</v>
      </c>
      <c r="AE2" s="44">
        <v>2026</v>
      </c>
      <c r="AF2" s="44">
        <v>2027</v>
      </c>
      <c r="AG2" s="44">
        <v>2028</v>
      </c>
    </row>
    <row r="3" spans="1:34" x14ac:dyDescent="0.25">
      <c r="A3" s="56" t="s">
        <v>157</v>
      </c>
      <c r="B3" s="116"/>
      <c r="C3" s="92"/>
      <c r="D3" s="116"/>
      <c r="E3" s="92"/>
      <c r="F3" s="116"/>
      <c r="G3" s="92"/>
      <c r="H3" s="116"/>
      <c r="I3" s="92"/>
      <c r="J3" s="116"/>
      <c r="K3" s="92"/>
      <c r="L3" s="116"/>
      <c r="M3" s="92"/>
      <c r="N3" s="116"/>
      <c r="O3" s="92"/>
      <c r="P3" s="92"/>
      <c r="Q3" s="91"/>
      <c r="R3" s="91"/>
      <c r="S3" s="92"/>
      <c r="T3" s="91"/>
      <c r="U3" s="91"/>
      <c r="V3" s="91"/>
      <c r="W3" s="26"/>
      <c r="X3" s="43">
        <f>'Αγορά 3α_Summary'!X3</f>
        <v>8.0000000000000002E-3</v>
      </c>
      <c r="Y3" s="43">
        <f>'Αγορά 3α_Summary'!Y3</f>
        <v>8.9999999999999993E-3</v>
      </c>
      <c r="Z3" s="43">
        <f>'Αγορά 3α_Summary'!Z3</f>
        <v>1.2999999999999999E-2</v>
      </c>
      <c r="AA3" s="43">
        <f>'Αγορά 3α_Summary'!AA3</f>
        <v>1.4E-2</v>
      </c>
      <c r="AB3" s="43">
        <f>'Αγορά 3α_Summary'!AB3</f>
        <v>1.7999999999999999E-2</v>
      </c>
      <c r="AC3" s="43">
        <f>'Αγορά 3α_Summary'!AC3</f>
        <v>1.7999999999999999E-2</v>
      </c>
      <c r="AD3" s="43">
        <f>'Αγορά 3α_Summary'!AD3</f>
        <v>1.7999999999999999E-2</v>
      </c>
      <c r="AE3" s="43">
        <f>'Αγορά 3α_Summary'!AE3</f>
        <v>1.7999999999999999E-2</v>
      </c>
      <c r="AF3" s="43">
        <f>'Αγορά 3α_Summary'!AF3</f>
        <v>1.7999999999999999E-2</v>
      </c>
      <c r="AG3" s="43">
        <f>'Αγορά 3α_Summary'!AG3</f>
        <v>1.7999999999999999E-2</v>
      </c>
    </row>
    <row r="4" spans="1:34" x14ac:dyDescent="0.25">
      <c r="A4" s="57" t="s">
        <v>54</v>
      </c>
      <c r="B4" s="5">
        <v>5</v>
      </c>
      <c r="C4" s="11">
        <f>Parameters!$D$17</f>
        <v>0.22</v>
      </c>
      <c r="D4" s="5">
        <v>5</v>
      </c>
      <c r="E4" s="11">
        <f>Parameters!$D$19</f>
        <v>0.26</v>
      </c>
      <c r="F4" s="5"/>
      <c r="G4" s="11"/>
      <c r="H4" s="5">
        <v>50</v>
      </c>
      <c r="I4" s="11">
        <f>Parameters!$D$23</f>
        <v>0.31</v>
      </c>
      <c r="J4" s="5">
        <v>15</v>
      </c>
      <c r="K4" s="11">
        <f>Parameters!$D$25</f>
        <v>0.31</v>
      </c>
      <c r="L4" s="4">
        <v>5</v>
      </c>
      <c r="M4" s="11">
        <f>Parameters!$D$27</f>
        <v>0.31</v>
      </c>
      <c r="N4" s="4">
        <v>10</v>
      </c>
      <c r="O4" s="9">
        <f>Parameters!$D$29</f>
        <v>0.31</v>
      </c>
      <c r="P4" s="9"/>
      <c r="Q4" s="4"/>
      <c r="R4" s="4"/>
      <c r="S4" s="36">
        <v>0.5</v>
      </c>
      <c r="T4" s="36"/>
      <c r="U4" s="36"/>
      <c r="V4" s="36"/>
      <c r="W4" s="93">
        <f t="shared" ref="W4:W20" si="0">IF((B4*C4+D4*E4+F4*G4+H4*I4+J4*K4+L4*M4+N4*O4+P4+Q4*R4)=0,"",
                          ((B4*C4+D4*E4+F4*G4+H4*I4+J4*K4+L4*M4+N4*O4)*IF(U4&gt;0,U4,1)+P4+IF(Q4=0,1,Q4)*R4)*(1+Overhead_Common)*IF(V4&gt;0,V4,1))</f>
        <v>31.715199999999996</v>
      </c>
      <c r="X4" s="153">
        <f>W4</f>
        <v>31.715199999999996</v>
      </c>
      <c r="Y4" s="153">
        <f>X4*(1+$X$3)</f>
        <v>31.968921599999994</v>
      </c>
      <c r="Z4" s="153">
        <f>Y4*(1+$Y$3)</f>
        <v>32.256641894399991</v>
      </c>
      <c r="AA4" s="153">
        <f>Z4*(1+$Z$3)</f>
        <v>32.675978239027188</v>
      </c>
      <c r="AB4" s="153">
        <f>AA4*(1+$AA$3)</f>
        <v>33.133441934373572</v>
      </c>
      <c r="AC4" s="153">
        <f>AB4*(1+$AB$3)</f>
        <v>33.729843889192296</v>
      </c>
      <c r="AD4" s="153">
        <f>AC4*(1+$AC$3)</f>
        <v>34.336981079197756</v>
      </c>
      <c r="AE4" s="153">
        <f>AD4*(1+$AD$3)</f>
        <v>34.955046738623317</v>
      </c>
      <c r="AF4" s="153">
        <f>AE4*(1+$AE$3)</f>
        <v>35.584237579918536</v>
      </c>
      <c r="AG4" s="153">
        <f>AF4*(1+$AF$3)</f>
        <v>36.224753856357069</v>
      </c>
      <c r="AH4" s="15"/>
    </row>
    <row r="5" spans="1:34" x14ac:dyDescent="0.25">
      <c r="A5" s="57" t="s">
        <v>55</v>
      </c>
      <c r="B5" s="5">
        <v>5</v>
      </c>
      <c r="C5" s="11">
        <f>Parameters!$D$17</f>
        <v>0.22</v>
      </c>
      <c r="D5" s="5">
        <v>5</v>
      </c>
      <c r="E5" s="11">
        <f>Parameters!$D$19</f>
        <v>0.26</v>
      </c>
      <c r="F5" s="5"/>
      <c r="G5" s="11"/>
      <c r="H5" s="5">
        <v>50</v>
      </c>
      <c r="I5" s="11">
        <f>Parameters!$D$23</f>
        <v>0.31</v>
      </c>
      <c r="J5" s="5">
        <v>10</v>
      </c>
      <c r="K5" s="11">
        <f>Parameters!$D$25</f>
        <v>0.31</v>
      </c>
      <c r="L5" s="4">
        <v>5</v>
      </c>
      <c r="M5" s="9">
        <f>Parameters!$D$27</f>
        <v>0.31</v>
      </c>
      <c r="N5" s="4">
        <v>10</v>
      </c>
      <c r="O5" s="9">
        <f>Parameters!$D$29</f>
        <v>0.31</v>
      </c>
      <c r="P5" s="9"/>
      <c r="Q5" s="4"/>
      <c r="R5" s="4"/>
      <c r="S5" s="36">
        <v>0.5</v>
      </c>
      <c r="T5" s="36"/>
      <c r="U5" s="36"/>
      <c r="V5" s="36"/>
      <c r="W5" s="93">
        <f t="shared" si="0"/>
        <v>29.907900000000001</v>
      </c>
      <c r="X5" s="153">
        <f t="shared" ref="X5:X62" si="1">W5</f>
        <v>29.907900000000001</v>
      </c>
      <c r="Y5" s="153">
        <f t="shared" ref="Y5:Y62" si="2">X5*(1+$X$3)</f>
        <v>30.147163200000001</v>
      </c>
      <c r="Z5" s="153">
        <f t="shared" ref="Z5:Z62" si="3">Y5*(1+$Y$3)</f>
        <v>30.418487668799997</v>
      </c>
      <c r="AA5" s="153">
        <f t="shared" ref="AA5:AA62" si="4">Z5*(1+$Z$3)</f>
        <v>30.813928008494393</v>
      </c>
      <c r="AB5" s="153">
        <f t="shared" ref="AB5:AB62" si="5">AA5*(1+$AA$3)</f>
        <v>31.245323000613315</v>
      </c>
      <c r="AC5" s="153">
        <f t="shared" ref="AC5:AC62" si="6">AB5*(1+$AB$3)</f>
        <v>31.807738814624354</v>
      </c>
      <c r="AD5" s="153">
        <f t="shared" ref="AD5:AD62" si="7">AC5*(1+$AC$3)</f>
        <v>32.380278113287595</v>
      </c>
      <c r="AE5" s="153">
        <f t="shared" ref="AE5:AE62" si="8">AD5*(1+$AD$3)</f>
        <v>32.963123119326774</v>
      </c>
      <c r="AF5" s="153">
        <f t="shared" ref="AF5:AF62" si="9">AE5*(1+$AE$3)</f>
        <v>33.556459335474656</v>
      </c>
      <c r="AG5" s="153">
        <f t="shared" ref="AG5:AG62" si="10">AF5*(1+$AF$3)</f>
        <v>34.160475603513198</v>
      </c>
      <c r="AH5" s="15"/>
    </row>
    <row r="6" spans="1:34" x14ac:dyDescent="0.25">
      <c r="A6" s="57" t="s">
        <v>56</v>
      </c>
      <c r="B6" s="5">
        <v>5</v>
      </c>
      <c r="C6" s="11">
        <f>Parameters!$D$17</f>
        <v>0.22</v>
      </c>
      <c r="D6" s="5">
        <v>10</v>
      </c>
      <c r="E6" s="11">
        <f>Parameters!$D$19</f>
        <v>0.26</v>
      </c>
      <c r="F6" s="5"/>
      <c r="G6" s="11"/>
      <c r="H6" s="5"/>
      <c r="I6" s="11"/>
      <c r="J6" s="5">
        <v>15</v>
      </c>
      <c r="K6" s="11">
        <f>Parameters!$D$25</f>
        <v>0.31</v>
      </c>
      <c r="L6" s="4"/>
      <c r="M6" s="9"/>
      <c r="N6" s="4">
        <v>5</v>
      </c>
      <c r="O6" s="9">
        <f>Parameters!$D$29</f>
        <v>0.31</v>
      </c>
      <c r="P6" s="9"/>
      <c r="Q6" s="4"/>
      <c r="R6" s="4"/>
      <c r="S6" s="36">
        <v>0.5</v>
      </c>
      <c r="T6" s="36"/>
      <c r="U6" s="36"/>
      <c r="V6" s="36"/>
      <c r="W6" s="93">
        <f t="shared" si="0"/>
        <v>11.543400000000002</v>
      </c>
      <c r="X6" s="153">
        <f t="shared" si="1"/>
        <v>11.543400000000002</v>
      </c>
      <c r="Y6" s="153">
        <f t="shared" si="2"/>
        <v>11.635747200000003</v>
      </c>
      <c r="Z6" s="153">
        <f t="shared" si="3"/>
        <v>11.740468924800002</v>
      </c>
      <c r="AA6" s="153">
        <f t="shared" si="4"/>
        <v>11.8930950208224</v>
      </c>
      <c r="AB6" s="153">
        <f t="shared" si="5"/>
        <v>12.059598351113914</v>
      </c>
      <c r="AC6" s="153">
        <f t="shared" si="6"/>
        <v>12.276671121433965</v>
      </c>
      <c r="AD6" s="153">
        <f t="shared" si="7"/>
        <v>12.497651201619776</v>
      </c>
      <c r="AE6" s="153">
        <f t="shared" si="8"/>
        <v>12.722608923248933</v>
      </c>
      <c r="AF6" s="153">
        <f t="shared" si="9"/>
        <v>12.951615883867413</v>
      </c>
      <c r="AG6" s="153">
        <f t="shared" si="10"/>
        <v>13.184744969777027</v>
      </c>
      <c r="AH6" s="15"/>
    </row>
    <row r="7" spans="1:34" x14ac:dyDescent="0.25">
      <c r="A7" s="57" t="s">
        <v>57</v>
      </c>
      <c r="B7" s="5">
        <v>5</v>
      </c>
      <c r="C7" s="11">
        <f>Parameters!$D$17</f>
        <v>0.22</v>
      </c>
      <c r="D7" s="5">
        <v>5</v>
      </c>
      <c r="E7" s="11">
        <f>Parameters!$D$19</f>
        <v>0.26</v>
      </c>
      <c r="F7" s="5"/>
      <c r="G7" s="11"/>
      <c r="H7" s="5">
        <v>50</v>
      </c>
      <c r="I7" s="11">
        <f>Parameters!$D$23</f>
        <v>0.31</v>
      </c>
      <c r="J7" s="5">
        <v>10</v>
      </c>
      <c r="K7" s="11">
        <f>Parameters!$D$25</f>
        <v>0.31</v>
      </c>
      <c r="L7" s="4"/>
      <c r="M7" s="9"/>
      <c r="N7" s="4">
        <v>5</v>
      </c>
      <c r="O7" s="9">
        <f>Parameters!$D$29</f>
        <v>0.31</v>
      </c>
      <c r="P7" s="9"/>
      <c r="Q7" s="4"/>
      <c r="R7" s="4"/>
      <c r="S7" s="36">
        <v>0.5</v>
      </c>
      <c r="T7" s="36"/>
      <c r="U7" s="36"/>
      <c r="V7" s="36"/>
      <c r="W7" s="93">
        <f t="shared" si="0"/>
        <v>26.293299999999999</v>
      </c>
      <c r="X7" s="153">
        <f t="shared" si="1"/>
        <v>26.293299999999999</v>
      </c>
      <c r="Y7" s="153">
        <f t="shared" si="2"/>
        <v>26.503646399999997</v>
      </c>
      <c r="Z7" s="153">
        <f t="shared" si="3"/>
        <v>26.742179217599993</v>
      </c>
      <c r="AA7" s="153">
        <f t="shared" si="4"/>
        <v>27.08982754742879</v>
      </c>
      <c r="AB7" s="153">
        <f t="shared" si="5"/>
        <v>27.469085133092793</v>
      </c>
      <c r="AC7" s="153">
        <f t="shared" si="6"/>
        <v>27.963528665488464</v>
      </c>
      <c r="AD7" s="153">
        <f t="shared" si="7"/>
        <v>28.466872181467256</v>
      </c>
      <c r="AE7" s="153">
        <f t="shared" si="8"/>
        <v>28.979275880733667</v>
      </c>
      <c r="AF7" s="153">
        <f t="shared" si="9"/>
        <v>29.500902846586872</v>
      </c>
      <c r="AG7" s="153">
        <f t="shared" si="10"/>
        <v>30.031919097825437</v>
      </c>
      <c r="AH7" s="15"/>
    </row>
    <row r="8" spans="1:34" x14ac:dyDescent="0.25">
      <c r="A8" s="57" t="s">
        <v>121</v>
      </c>
      <c r="B8" s="5">
        <v>3</v>
      </c>
      <c r="C8" s="11">
        <f>Parameters!$D$17</f>
        <v>0.22</v>
      </c>
      <c r="D8" s="5">
        <v>5</v>
      </c>
      <c r="E8" s="11">
        <f>Parameters!$D$19</f>
        <v>0.26</v>
      </c>
      <c r="F8" s="5"/>
      <c r="G8" s="11"/>
      <c r="H8" s="5"/>
      <c r="I8" s="11"/>
      <c r="J8" s="5"/>
      <c r="K8" s="9"/>
      <c r="L8" s="4">
        <v>3</v>
      </c>
      <c r="M8" s="9">
        <f>Parameters!$D$27</f>
        <v>0.31</v>
      </c>
      <c r="N8" s="4">
        <v>5</v>
      </c>
      <c r="O8" s="9">
        <f>Parameters!$D$29</f>
        <v>0.31</v>
      </c>
      <c r="P8" s="9"/>
      <c r="Q8" s="4"/>
      <c r="R8" s="4"/>
      <c r="S8" s="36">
        <v>0.5</v>
      </c>
      <c r="T8" s="36"/>
      <c r="U8" s="36"/>
      <c r="V8" s="36"/>
      <c r="W8" s="93">
        <f t="shared" si="0"/>
        <v>5.177039999999999</v>
      </c>
      <c r="X8" s="153">
        <f t="shared" si="1"/>
        <v>5.177039999999999</v>
      </c>
      <c r="Y8" s="153">
        <f t="shared" si="2"/>
        <v>5.2184563199999987</v>
      </c>
      <c r="Z8" s="153">
        <f t="shared" si="3"/>
        <v>5.2654224268799981</v>
      </c>
      <c r="AA8" s="153">
        <f t="shared" si="4"/>
        <v>5.3338729184294378</v>
      </c>
      <c r="AB8" s="153">
        <f t="shared" si="5"/>
        <v>5.4085471392874496</v>
      </c>
      <c r="AC8" s="153">
        <f t="shared" si="6"/>
        <v>5.5059009877946234</v>
      </c>
      <c r="AD8" s="153">
        <f t="shared" si="7"/>
        <v>5.6050072055749265</v>
      </c>
      <c r="AE8" s="153">
        <f t="shared" si="8"/>
        <v>5.7058973352752753</v>
      </c>
      <c r="AF8" s="153">
        <f t="shared" si="9"/>
        <v>5.8086034873102301</v>
      </c>
      <c r="AG8" s="153">
        <f t="shared" si="10"/>
        <v>5.9131583500818143</v>
      </c>
      <c r="AH8" s="15"/>
    </row>
    <row r="9" spans="1:34" x14ac:dyDescent="0.25">
      <c r="A9" s="57" t="s">
        <v>176</v>
      </c>
      <c r="B9" s="5">
        <v>3</v>
      </c>
      <c r="C9" s="11">
        <f>Parameters!$D$17</f>
        <v>0.22</v>
      </c>
      <c r="D9" s="5">
        <v>5</v>
      </c>
      <c r="E9" s="11">
        <f>Parameters!$D$19</f>
        <v>0.26</v>
      </c>
      <c r="F9" s="5"/>
      <c r="G9" s="11"/>
      <c r="H9" s="5"/>
      <c r="I9" s="11"/>
      <c r="J9" s="5"/>
      <c r="K9" s="9"/>
      <c r="L9" s="4">
        <v>3</v>
      </c>
      <c r="M9" s="9">
        <f>Parameters!$D$27</f>
        <v>0.31</v>
      </c>
      <c r="N9" s="4">
        <v>5</v>
      </c>
      <c r="O9" s="9">
        <f>Parameters!$D$29</f>
        <v>0.31</v>
      </c>
      <c r="P9" s="9"/>
      <c r="Q9" s="4"/>
      <c r="R9" s="4"/>
      <c r="S9" s="36">
        <v>0.5</v>
      </c>
      <c r="T9" s="36"/>
      <c r="U9" s="36"/>
      <c r="V9" s="36"/>
      <c r="W9" s="93">
        <f t="shared" si="0"/>
        <v>5.177039999999999</v>
      </c>
      <c r="X9" s="153">
        <f t="shared" si="1"/>
        <v>5.177039999999999</v>
      </c>
      <c r="Y9" s="153">
        <f t="shared" si="2"/>
        <v>5.2184563199999987</v>
      </c>
      <c r="Z9" s="153">
        <f t="shared" si="3"/>
        <v>5.2654224268799981</v>
      </c>
      <c r="AA9" s="153">
        <f t="shared" si="4"/>
        <v>5.3338729184294378</v>
      </c>
      <c r="AB9" s="153">
        <f t="shared" si="5"/>
        <v>5.4085471392874496</v>
      </c>
      <c r="AC9" s="153">
        <f t="shared" si="6"/>
        <v>5.5059009877946234</v>
      </c>
      <c r="AD9" s="153">
        <f t="shared" si="7"/>
        <v>5.6050072055749265</v>
      </c>
      <c r="AE9" s="153">
        <f t="shared" si="8"/>
        <v>5.7058973352752753</v>
      </c>
      <c r="AF9" s="153">
        <f t="shared" si="9"/>
        <v>5.8086034873102301</v>
      </c>
      <c r="AG9" s="153">
        <f t="shared" si="10"/>
        <v>5.9131583500818143</v>
      </c>
      <c r="AH9" s="15"/>
    </row>
    <row r="10" spans="1:34" x14ac:dyDescent="0.25">
      <c r="A10" s="57" t="s">
        <v>192</v>
      </c>
      <c r="B10" s="5">
        <v>3</v>
      </c>
      <c r="C10" s="11">
        <f>Parameters!$D$17</f>
        <v>0.22</v>
      </c>
      <c r="D10" s="5">
        <v>5</v>
      </c>
      <c r="E10" s="11">
        <f>Parameters!$D$19</f>
        <v>0.26</v>
      </c>
      <c r="F10" s="5"/>
      <c r="G10" s="11"/>
      <c r="H10" s="5"/>
      <c r="I10" s="11"/>
      <c r="J10" s="5"/>
      <c r="K10" s="9"/>
      <c r="L10" s="4">
        <v>3</v>
      </c>
      <c r="M10" s="9">
        <f>Parameters!$D$27</f>
        <v>0.31</v>
      </c>
      <c r="N10" s="4">
        <v>5</v>
      </c>
      <c r="O10" s="9">
        <f>Parameters!$D$29</f>
        <v>0.31</v>
      </c>
      <c r="P10" s="9"/>
      <c r="Q10" s="4"/>
      <c r="R10" s="4"/>
      <c r="S10" s="36">
        <v>0.5</v>
      </c>
      <c r="T10" s="36"/>
      <c r="U10" s="36"/>
      <c r="V10" s="36"/>
      <c r="W10" s="93">
        <f t="shared" si="0"/>
        <v>5.177039999999999</v>
      </c>
      <c r="X10" s="153">
        <f t="shared" si="1"/>
        <v>5.177039999999999</v>
      </c>
      <c r="Y10" s="153">
        <f t="shared" si="2"/>
        <v>5.2184563199999987</v>
      </c>
      <c r="Z10" s="153">
        <f t="shared" si="3"/>
        <v>5.2654224268799981</v>
      </c>
      <c r="AA10" s="153">
        <f t="shared" si="4"/>
        <v>5.3338729184294378</v>
      </c>
      <c r="AB10" s="153">
        <f t="shared" si="5"/>
        <v>5.4085471392874496</v>
      </c>
      <c r="AC10" s="153">
        <f t="shared" si="6"/>
        <v>5.5059009877946234</v>
      </c>
      <c r="AD10" s="153">
        <f t="shared" si="7"/>
        <v>5.6050072055749265</v>
      </c>
      <c r="AE10" s="153">
        <f t="shared" si="8"/>
        <v>5.7058973352752753</v>
      </c>
      <c r="AF10" s="153">
        <f t="shared" si="9"/>
        <v>5.8086034873102301</v>
      </c>
      <c r="AG10" s="153">
        <f t="shared" si="10"/>
        <v>5.9131583500818143</v>
      </c>
      <c r="AH10" s="15"/>
    </row>
    <row r="11" spans="1:34" x14ac:dyDescent="0.25">
      <c r="A11" s="57" t="s">
        <v>58</v>
      </c>
      <c r="B11" s="5">
        <v>15</v>
      </c>
      <c r="C11" s="11">
        <f>Parameters!$D$17</f>
        <v>0.22</v>
      </c>
      <c r="D11" s="5">
        <v>10</v>
      </c>
      <c r="E11" s="11">
        <f>Parameters!$D$19</f>
        <v>0.26</v>
      </c>
      <c r="F11" s="5"/>
      <c r="G11" s="11"/>
      <c r="H11" s="5">
        <v>50</v>
      </c>
      <c r="I11" s="11">
        <f>Parameters!$D$23</f>
        <v>0.31</v>
      </c>
      <c r="J11" s="5">
        <v>15</v>
      </c>
      <c r="K11" s="11">
        <f>Parameters!$D$25</f>
        <v>0.31</v>
      </c>
      <c r="L11" s="4"/>
      <c r="M11" s="9"/>
      <c r="N11" s="4">
        <v>10</v>
      </c>
      <c r="O11" s="9">
        <f>Parameters!$D$29</f>
        <v>0.31</v>
      </c>
      <c r="P11" s="9"/>
      <c r="Q11" s="4"/>
      <c r="R11" s="4"/>
      <c r="S11" s="36">
        <v>0.5</v>
      </c>
      <c r="T11" s="36"/>
      <c r="U11" s="36"/>
      <c r="V11" s="36"/>
      <c r="W11" s="93">
        <f t="shared" si="0"/>
        <v>33.988899999999994</v>
      </c>
      <c r="X11" s="153">
        <f t="shared" si="1"/>
        <v>33.988899999999994</v>
      </c>
      <c r="Y11" s="153">
        <f t="shared" si="2"/>
        <v>34.260811199999992</v>
      </c>
      <c r="Z11" s="153">
        <f t="shared" si="3"/>
        <v>34.569158500799986</v>
      </c>
      <c r="AA11" s="153">
        <f t="shared" si="4"/>
        <v>35.018557561310381</v>
      </c>
      <c r="AB11" s="153">
        <f t="shared" si="5"/>
        <v>35.508817367168724</v>
      </c>
      <c r="AC11" s="153">
        <f t="shared" si="6"/>
        <v>36.147976079777763</v>
      </c>
      <c r="AD11" s="153">
        <f t="shared" si="7"/>
        <v>36.798639649213762</v>
      </c>
      <c r="AE11" s="153">
        <f t="shared" si="8"/>
        <v>37.461015162899606</v>
      </c>
      <c r="AF11" s="153">
        <f t="shared" si="9"/>
        <v>38.135313435831797</v>
      </c>
      <c r="AG11" s="153">
        <f t="shared" si="10"/>
        <v>38.82174907767677</v>
      </c>
      <c r="AH11" s="15"/>
    </row>
    <row r="12" spans="1:34" x14ac:dyDescent="0.25">
      <c r="A12" s="57" t="s">
        <v>178</v>
      </c>
      <c r="B12" s="5">
        <v>15</v>
      </c>
      <c r="C12" s="11">
        <f>Parameters!$D$17</f>
        <v>0.22</v>
      </c>
      <c r="D12" s="5">
        <v>10</v>
      </c>
      <c r="E12" s="11">
        <f>Parameters!$D$19</f>
        <v>0.26</v>
      </c>
      <c r="F12" s="5"/>
      <c r="G12" s="11"/>
      <c r="H12" s="5">
        <v>50</v>
      </c>
      <c r="I12" s="11">
        <f>Parameters!$D$23</f>
        <v>0.31</v>
      </c>
      <c r="J12" s="5">
        <v>15</v>
      </c>
      <c r="K12" s="11">
        <f>Parameters!$D$25</f>
        <v>0.31</v>
      </c>
      <c r="L12" s="4"/>
      <c r="M12" s="9"/>
      <c r="N12" s="4">
        <v>10</v>
      </c>
      <c r="O12" s="9">
        <f>Parameters!$D$29</f>
        <v>0.31</v>
      </c>
      <c r="P12" s="9"/>
      <c r="Q12" s="4"/>
      <c r="R12" s="4"/>
      <c r="S12" s="36">
        <v>0.5</v>
      </c>
      <c r="T12" s="36"/>
      <c r="U12" s="36"/>
      <c r="V12" s="36"/>
      <c r="W12" s="93">
        <f t="shared" si="0"/>
        <v>33.988899999999994</v>
      </c>
      <c r="X12" s="153">
        <f t="shared" si="1"/>
        <v>33.988899999999994</v>
      </c>
      <c r="Y12" s="153">
        <f t="shared" si="2"/>
        <v>34.260811199999992</v>
      </c>
      <c r="Z12" s="153">
        <f t="shared" si="3"/>
        <v>34.569158500799986</v>
      </c>
      <c r="AA12" s="153">
        <f t="shared" si="4"/>
        <v>35.018557561310381</v>
      </c>
      <c r="AB12" s="153">
        <f t="shared" si="5"/>
        <v>35.508817367168724</v>
      </c>
      <c r="AC12" s="153">
        <f t="shared" si="6"/>
        <v>36.147976079777763</v>
      </c>
      <c r="AD12" s="153">
        <f t="shared" si="7"/>
        <v>36.798639649213762</v>
      </c>
      <c r="AE12" s="153">
        <f t="shared" si="8"/>
        <v>37.461015162899606</v>
      </c>
      <c r="AF12" s="153">
        <f t="shared" si="9"/>
        <v>38.135313435831797</v>
      </c>
      <c r="AG12" s="153">
        <f t="shared" si="10"/>
        <v>38.82174907767677</v>
      </c>
      <c r="AH12" s="15"/>
    </row>
    <row r="13" spans="1:34" x14ac:dyDescent="0.25">
      <c r="A13" s="57" t="s">
        <v>122</v>
      </c>
      <c r="B13" s="5">
        <v>5</v>
      </c>
      <c r="C13" s="11">
        <f>Parameters!$D$17</f>
        <v>0.22</v>
      </c>
      <c r="D13" s="5">
        <v>5</v>
      </c>
      <c r="E13" s="11">
        <f>Parameters!$D$19</f>
        <v>0.26</v>
      </c>
      <c r="F13" s="5"/>
      <c r="G13" s="11"/>
      <c r="H13" s="5"/>
      <c r="I13" s="11"/>
      <c r="J13" s="5"/>
      <c r="K13" s="9"/>
      <c r="L13" s="4"/>
      <c r="M13" s="9"/>
      <c r="N13" s="4"/>
      <c r="O13" s="9"/>
      <c r="P13" s="9"/>
      <c r="Q13" s="4"/>
      <c r="R13" s="4"/>
      <c r="S13" s="36">
        <v>0.5</v>
      </c>
      <c r="T13" s="36"/>
      <c r="U13" s="36"/>
      <c r="V13" s="36"/>
      <c r="W13" s="93">
        <f t="shared" si="0"/>
        <v>2.7984000000000004</v>
      </c>
      <c r="X13" s="153">
        <f t="shared" si="1"/>
        <v>2.7984000000000004</v>
      </c>
      <c r="Y13" s="153">
        <f t="shared" si="2"/>
        <v>2.8207872000000003</v>
      </c>
      <c r="Z13" s="153">
        <f t="shared" si="3"/>
        <v>2.8461742848</v>
      </c>
      <c r="AA13" s="153">
        <f t="shared" si="4"/>
        <v>2.8831745505023996</v>
      </c>
      <c r="AB13" s="153">
        <f t="shared" si="5"/>
        <v>2.9235389942094332</v>
      </c>
      <c r="AC13" s="153">
        <f t="shared" si="6"/>
        <v>2.9761626961052032</v>
      </c>
      <c r="AD13" s="153">
        <f t="shared" si="7"/>
        <v>3.0297336246350968</v>
      </c>
      <c r="AE13" s="153">
        <f t="shared" si="8"/>
        <v>3.0842688298785284</v>
      </c>
      <c r="AF13" s="153">
        <f t="shared" si="9"/>
        <v>3.1397856688163417</v>
      </c>
      <c r="AG13" s="153">
        <f t="shared" si="10"/>
        <v>3.1963018108550361</v>
      </c>
      <c r="AH13" s="15"/>
    </row>
    <row r="14" spans="1:34" x14ac:dyDescent="0.25">
      <c r="A14" s="57" t="s">
        <v>123</v>
      </c>
      <c r="B14" s="5">
        <v>5</v>
      </c>
      <c r="C14" s="11">
        <f>Parameters!$D$17</f>
        <v>0.22</v>
      </c>
      <c r="D14" s="5">
        <v>10</v>
      </c>
      <c r="E14" s="11">
        <f>Parameters!$D$19</f>
        <v>0.26</v>
      </c>
      <c r="F14" s="5"/>
      <c r="G14" s="11"/>
      <c r="H14" s="5"/>
      <c r="I14" s="11"/>
      <c r="J14" s="5">
        <v>20</v>
      </c>
      <c r="K14" s="11">
        <f>Parameters!$D$25</f>
        <v>0.31</v>
      </c>
      <c r="L14" s="4">
        <v>5</v>
      </c>
      <c r="M14" s="9">
        <f>Parameters!$D$27</f>
        <v>0.31</v>
      </c>
      <c r="N14" s="4">
        <v>5</v>
      </c>
      <c r="O14" s="9">
        <f>Parameters!$D$29</f>
        <v>0.31</v>
      </c>
      <c r="P14" s="9"/>
      <c r="Q14" s="4"/>
      <c r="R14" s="4"/>
      <c r="S14" s="36">
        <v>0.5</v>
      </c>
      <c r="T14" s="36"/>
      <c r="U14" s="36"/>
      <c r="V14" s="36"/>
      <c r="W14" s="93">
        <f t="shared" si="0"/>
        <v>15.158000000000001</v>
      </c>
      <c r="X14" s="153">
        <f t="shared" si="1"/>
        <v>15.158000000000001</v>
      </c>
      <c r="Y14" s="153">
        <f t="shared" si="2"/>
        <v>15.279264000000001</v>
      </c>
      <c r="Z14" s="153">
        <f t="shared" si="3"/>
        <v>15.416777375999999</v>
      </c>
      <c r="AA14" s="153">
        <f t="shared" si="4"/>
        <v>15.617195481887997</v>
      </c>
      <c r="AB14" s="153">
        <f t="shared" si="5"/>
        <v>15.835836218634428</v>
      </c>
      <c r="AC14" s="153">
        <f t="shared" si="6"/>
        <v>16.12088127056985</v>
      </c>
      <c r="AD14" s="153">
        <f t="shared" si="7"/>
        <v>16.411057133440107</v>
      </c>
      <c r="AE14" s="153">
        <f t="shared" si="8"/>
        <v>16.706456161842027</v>
      </c>
      <c r="AF14" s="153">
        <f t="shared" si="9"/>
        <v>17.007172372755186</v>
      </c>
      <c r="AG14" s="153">
        <f t="shared" si="10"/>
        <v>17.31330147546478</v>
      </c>
      <c r="AH14" s="15"/>
    </row>
    <row r="15" spans="1:34" x14ac:dyDescent="0.25">
      <c r="A15" s="57" t="s">
        <v>59</v>
      </c>
      <c r="B15" s="5">
        <v>5</v>
      </c>
      <c r="C15" s="11">
        <f>Parameters!$D$17</f>
        <v>0.22</v>
      </c>
      <c r="D15" s="5">
        <v>10</v>
      </c>
      <c r="E15" s="11">
        <f>Parameters!$D$19</f>
        <v>0.26</v>
      </c>
      <c r="F15" s="5"/>
      <c r="G15" s="11"/>
      <c r="H15" s="5">
        <v>50</v>
      </c>
      <c r="I15" s="11">
        <f>Parameters!$D$23</f>
        <v>0.31</v>
      </c>
      <c r="J15" s="5">
        <v>12</v>
      </c>
      <c r="K15" s="11">
        <f>Parameters!$D$25</f>
        <v>0.31</v>
      </c>
      <c r="L15" s="4">
        <v>5</v>
      </c>
      <c r="M15" s="9">
        <f>Parameters!$D$27</f>
        <v>0.31</v>
      </c>
      <c r="N15" s="4">
        <v>5</v>
      </c>
      <c r="O15" s="9">
        <f>Parameters!$D$29</f>
        <v>0.31</v>
      </c>
      <c r="P15" s="9"/>
      <c r="Q15" s="4"/>
      <c r="R15" s="4"/>
      <c r="S15" s="36">
        <v>0.5</v>
      </c>
      <c r="T15" s="36"/>
      <c r="U15" s="36"/>
      <c r="V15" s="36"/>
      <c r="W15" s="93">
        <f t="shared" si="0"/>
        <v>30.339319999999997</v>
      </c>
      <c r="X15" s="153">
        <f t="shared" si="1"/>
        <v>30.339319999999997</v>
      </c>
      <c r="Y15" s="153">
        <f t="shared" si="2"/>
        <v>30.582034559999997</v>
      </c>
      <c r="Z15" s="153">
        <f t="shared" si="3"/>
        <v>30.857272871039992</v>
      </c>
      <c r="AA15" s="153">
        <f t="shared" si="4"/>
        <v>31.258417418363511</v>
      </c>
      <c r="AB15" s="153">
        <f t="shared" si="5"/>
        <v>31.696035262220601</v>
      </c>
      <c r="AC15" s="153">
        <f t="shared" si="6"/>
        <v>32.266563896940575</v>
      </c>
      <c r="AD15" s="153">
        <f t="shared" si="7"/>
        <v>32.847362047085504</v>
      </c>
      <c r="AE15" s="153">
        <f t="shared" si="8"/>
        <v>33.438614563933044</v>
      </c>
      <c r="AF15" s="153">
        <f t="shared" si="9"/>
        <v>34.040509626083839</v>
      </c>
      <c r="AG15" s="153">
        <f t="shared" si="10"/>
        <v>34.653238799353346</v>
      </c>
      <c r="AH15" s="15"/>
    </row>
    <row r="16" spans="1:34" x14ac:dyDescent="0.25">
      <c r="A16" s="58" t="s">
        <v>124</v>
      </c>
      <c r="B16" s="5">
        <v>5</v>
      </c>
      <c r="C16" s="11">
        <f>Parameters!$D$17</f>
        <v>0.22</v>
      </c>
      <c r="D16" s="5">
        <v>5</v>
      </c>
      <c r="E16" s="11">
        <f>Parameters!$D$19</f>
        <v>0.26</v>
      </c>
      <c r="F16" s="5"/>
      <c r="G16" s="11"/>
      <c r="H16" s="5"/>
      <c r="I16" s="11"/>
      <c r="J16" s="5"/>
      <c r="K16" s="9"/>
      <c r="L16" s="4"/>
      <c r="M16" s="9"/>
      <c r="N16" s="4"/>
      <c r="O16" s="9"/>
      <c r="P16" s="9"/>
      <c r="Q16" s="4"/>
      <c r="R16" s="4"/>
      <c r="S16" s="36">
        <v>0.5</v>
      </c>
      <c r="T16" s="36"/>
      <c r="U16" s="36"/>
      <c r="V16" s="36"/>
      <c r="W16" s="93">
        <f t="shared" si="0"/>
        <v>2.7984000000000004</v>
      </c>
      <c r="X16" s="153">
        <f t="shared" si="1"/>
        <v>2.7984000000000004</v>
      </c>
      <c r="Y16" s="153">
        <f t="shared" si="2"/>
        <v>2.8207872000000003</v>
      </c>
      <c r="Z16" s="153">
        <f t="shared" si="3"/>
        <v>2.8461742848</v>
      </c>
      <c r="AA16" s="153">
        <f t="shared" si="4"/>
        <v>2.8831745505023996</v>
      </c>
      <c r="AB16" s="153">
        <f t="shared" si="5"/>
        <v>2.9235389942094332</v>
      </c>
      <c r="AC16" s="153">
        <f t="shared" si="6"/>
        <v>2.9761626961052032</v>
      </c>
      <c r="AD16" s="153">
        <f t="shared" si="7"/>
        <v>3.0297336246350968</v>
      </c>
      <c r="AE16" s="153">
        <f t="shared" si="8"/>
        <v>3.0842688298785284</v>
      </c>
      <c r="AF16" s="153">
        <f t="shared" si="9"/>
        <v>3.1397856688163417</v>
      </c>
      <c r="AG16" s="153">
        <f t="shared" si="10"/>
        <v>3.1963018108550361</v>
      </c>
      <c r="AH16" s="15"/>
    </row>
    <row r="17" spans="1:34" x14ac:dyDescent="0.25">
      <c r="A17" s="58" t="s">
        <v>125</v>
      </c>
      <c r="B17" s="5"/>
      <c r="C17" s="11"/>
      <c r="D17" s="5">
        <v>10</v>
      </c>
      <c r="E17" s="11">
        <f>Parameters!$D$19</f>
        <v>0.26</v>
      </c>
      <c r="F17" s="5"/>
      <c r="G17" s="11"/>
      <c r="H17" s="5">
        <v>50</v>
      </c>
      <c r="I17" s="11">
        <f>Parameters!$D$23</f>
        <v>0.31</v>
      </c>
      <c r="J17" s="5">
        <v>15</v>
      </c>
      <c r="K17" s="11">
        <f>Parameters!$D$25</f>
        <v>0.31</v>
      </c>
      <c r="L17" s="4">
        <v>28</v>
      </c>
      <c r="M17" s="9">
        <f>Parameters!$D$27</f>
        <v>0.31</v>
      </c>
      <c r="N17" s="4"/>
      <c r="O17" s="9"/>
      <c r="P17" s="9"/>
      <c r="Q17" s="4"/>
      <c r="R17" s="4"/>
      <c r="S17" s="36"/>
      <c r="T17" s="36"/>
      <c r="U17" s="36"/>
      <c r="V17" s="36"/>
      <c r="W17" s="93">
        <f t="shared" si="0"/>
        <v>36.647379999999998</v>
      </c>
      <c r="X17" s="153">
        <f t="shared" si="1"/>
        <v>36.647379999999998</v>
      </c>
      <c r="Y17" s="153">
        <f t="shared" si="2"/>
        <v>36.940559039999997</v>
      </c>
      <c r="Z17" s="153">
        <f t="shared" si="3"/>
        <v>37.273024071359991</v>
      </c>
      <c r="AA17" s="153">
        <f t="shared" si="4"/>
        <v>37.757573384287667</v>
      </c>
      <c r="AB17" s="153">
        <f t="shared" si="5"/>
        <v>38.286179411667696</v>
      </c>
      <c r="AC17" s="153">
        <f t="shared" si="6"/>
        <v>38.975330641077718</v>
      </c>
      <c r="AD17" s="153">
        <f t="shared" si="7"/>
        <v>39.676886592617116</v>
      </c>
      <c r="AE17" s="153">
        <f t="shared" si="8"/>
        <v>40.391070551284223</v>
      </c>
      <c r="AF17" s="153">
        <f t="shared" si="9"/>
        <v>41.118109821207341</v>
      </c>
      <c r="AG17" s="153">
        <f t="shared" si="10"/>
        <v>41.858235797989074</v>
      </c>
      <c r="AH17" s="15"/>
    </row>
    <row r="18" spans="1:34" x14ac:dyDescent="0.25">
      <c r="A18" s="58" t="s">
        <v>126</v>
      </c>
      <c r="B18" s="5"/>
      <c r="C18" s="11"/>
      <c r="D18" s="5">
        <v>10</v>
      </c>
      <c r="E18" s="11">
        <f>Parameters!$D$19</f>
        <v>0.26</v>
      </c>
      <c r="F18" s="5"/>
      <c r="G18" s="11"/>
      <c r="H18" s="5">
        <v>50</v>
      </c>
      <c r="I18" s="11">
        <f>Parameters!$D$23</f>
        <v>0.31</v>
      </c>
      <c r="J18" s="5">
        <v>15</v>
      </c>
      <c r="K18" s="11">
        <f>Parameters!$D$25</f>
        <v>0.31</v>
      </c>
      <c r="L18" s="4">
        <v>28</v>
      </c>
      <c r="M18" s="9">
        <f>Parameters!$D$27</f>
        <v>0.31</v>
      </c>
      <c r="N18" s="4"/>
      <c r="O18" s="9"/>
      <c r="P18" s="9"/>
      <c r="Q18" s="4"/>
      <c r="R18" s="4"/>
      <c r="S18" s="36"/>
      <c r="T18" s="36"/>
      <c r="U18" s="36"/>
      <c r="V18" s="36"/>
      <c r="W18" s="93">
        <f t="shared" si="0"/>
        <v>36.647379999999998</v>
      </c>
      <c r="X18" s="153">
        <f t="shared" si="1"/>
        <v>36.647379999999998</v>
      </c>
      <c r="Y18" s="153">
        <f t="shared" si="2"/>
        <v>36.940559039999997</v>
      </c>
      <c r="Z18" s="153">
        <f t="shared" si="3"/>
        <v>37.273024071359991</v>
      </c>
      <c r="AA18" s="153">
        <f t="shared" si="4"/>
        <v>37.757573384287667</v>
      </c>
      <c r="AB18" s="153">
        <f t="shared" si="5"/>
        <v>38.286179411667696</v>
      </c>
      <c r="AC18" s="153">
        <f t="shared" si="6"/>
        <v>38.975330641077718</v>
      </c>
      <c r="AD18" s="153">
        <f t="shared" si="7"/>
        <v>39.676886592617116</v>
      </c>
      <c r="AE18" s="153">
        <f t="shared" si="8"/>
        <v>40.391070551284223</v>
      </c>
      <c r="AF18" s="153">
        <f t="shared" si="9"/>
        <v>41.118109821207341</v>
      </c>
      <c r="AG18" s="153">
        <f t="shared" si="10"/>
        <v>41.858235797989074</v>
      </c>
      <c r="AH18" s="15"/>
    </row>
    <row r="19" spans="1:34" x14ac:dyDescent="0.25">
      <c r="A19" s="58" t="s">
        <v>127</v>
      </c>
      <c r="B19" s="5">
        <v>3</v>
      </c>
      <c r="C19" s="11">
        <f>Parameters!$D$17</f>
        <v>0.22</v>
      </c>
      <c r="D19" s="5">
        <v>5</v>
      </c>
      <c r="E19" s="9">
        <f>Parameters!$D$19</f>
        <v>0.26</v>
      </c>
      <c r="F19" s="5"/>
      <c r="G19" s="11"/>
      <c r="H19" s="5"/>
      <c r="I19" s="11"/>
      <c r="J19" s="5">
        <v>15</v>
      </c>
      <c r="K19" s="11">
        <f>Parameters!$D$25</f>
        <v>0.31</v>
      </c>
      <c r="L19" s="4">
        <v>5</v>
      </c>
      <c r="M19" s="9">
        <f>Parameters!$D$27</f>
        <v>0.31</v>
      </c>
      <c r="N19" s="4">
        <v>5</v>
      </c>
      <c r="O19" s="9">
        <f>Parameters!$D$29</f>
        <v>0.31</v>
      </c>
      <c r="P19" s="9"/>
      <c r="Q19" s="4"/>
      <c r="R19" s="4"/>
      <c r="S19" s="36"/>
      <c r="T19" s="36"/>
      <c r="U19" s="36"/>
      <c r="V19" s="36"/>
      <c r="W19" s="93">
        <f t="shared" si="0"/>
        <v>11.321860000000001</v>
      </c>
      <c r="X19" s="153">
        <f t="shared" si="1"/>
        <v>11.321860000000001</v>
      </c>
      <c r="Y19" s="153">
        <f t="shared" si="2"/>
        <v>11.412434880000001</v>
      </c>
      <c r="Z19" s="153">
        <f t="shared" si="3"/>
        <v>11.51514679392</v>
      </c>
      <c r="AA19" s="153">
        <f t="shared" si="4"/>
        <v>11.664843702240958</v>
      </c>
      <c r="AB19" s="153">
        <f t="shared" si="5"/>
        <v>11.828151514072331</v>
      </c>
      <c r="AC19" s="153">
        <f t="shared" si="6"/>
        <v>12.041058241325633</v>
      </c>
      <c r="AD19" s="153">
        <f t="shared" si="7"/>
        <v>12.257797289669494</v>
      </c>
      <c r="AE19" s="153">
        <f t="shared" si="8"/>
        <v>12.478437640883545</v>
      </c>
      <c r="AF19" s="153">
        <f t="shared" si="9"/>
        <v>12.70304951841945</v>
      </c>
      <c r="AG19" s="153">
        <f t="shared" si="10"/>
        <v>12.931704409750999</v>
      </c>
      <c r="AH19" s="15"/>
    </row>
    <row r="20" spans="1:34" x14ac:dyDescent="0.25">
      <c r="A20" s="58" t="s">
        <v>128</v>
      </c>
      <c r="B20" s="5">
        <v>3</v>
      </c>
      <c r="C20" s="11">
        <f>Parameters!$D$17</f>
        <v>0.22</v>
      </c>
      <c r="D20" s="5">
        <v>5</v>
      </c>
      <c r="E20" s="11">
        <f>Parameters!$D$19</f>
        <v>0.26</v>
      </c>
      <c r="F20" s="5"/>
      <c r="G20" s="11"/>
      <c r="H20" s="5"/>
      <c r="I20" s="11"/>
      <c r="J20" s="5">
        <v>15</v>
      </c>
      <c r="K20" s="11">
        <f>Parameters!$D$25</f>
        <v>0.31</v>
      </c>
      <c r="L20" s="4">
        <v>5</v>
      </c>
      <c r="M20" s="9">
        <f>Parameters!$D$27</f>
        <v>0.31</v>
      </c>
      <c r="N20" s="4">
        <v>5</v>
      </c>
      <c r="O20" s="9">
        <f>Parameters!$D$29</f>
        <v>0.31</v>
      </c>
      <c r="P20" s="9"/>
      <c r="Q20" s="4"/>
      <c r="R20" s="4"/>
      <c r="S20" s="36"/>
      <c r="T20" s="36"/>
      <c r="U20" s="36"/>
      <c r="V20" s="36"/>
      <c r="W20" s="93">
        <f t="shared" si="0"/>
        <v>11.321860000000001</v>
      </c>
      <c r="X20" s="153">
        <f t="shared" si="1"/>
        <v>11.321860000000001</v>
      </c>
      <c r="Y20" s="153">
        <f t="shared" si="2"/>
        <v>11.412434880000001</v>
      </c>
      <c r="Z20" s="153">
        <f t="shared" si="3"/>
        <v>11.51514679392</v>
      </c>
      <c r="AA20" s="153">
        <f t="shared" si="4"/>
        <v>11.664843702240958</v>
      </c>
      <c r="AB20" s="153">
        <f t="shared" si="5"/>
        <v>11.828151514072331</v>
      </c>
      <c r="AC20" s="153">
        <f t="shared" si="6"/>
        <v>12.041058241325633</v>
      </c>
      <c r="AD20" s="153">
        <f t="shared" si="7"/>
        <v>12.257797289669494</v>
      </c>
      <c r="AE20" s="153">
        <f t="shared" si="8"/>
        <v>12.478437640883545</v>
      </c>
      <c r="AF20" s="153">
        <f t="shared" si="9"/>
        <v>12.70304951841945</v>
      </c>
      <c r="AG20" s="153">
        <f t="shared" si="10"/>
        <v>12.931704409750999</v>
      </c>
      <c r="AH20" s="15"/>
    </row>
    <row r="21" spans="1:34" x14ac:dyDescent="0.25">
      <c r="A21" s="56" t="s">
        <v>63</v>
      </c>
      <c r="B21" s="116"/>
      <c r="C21" s="92"/>
      <c r="D21" s="116"/>
      <c r="E21" s="92"/>
      <c r="F21" s="116"/>
      <c r="G21" s="92"/>
      <c r="H21" s="116"/>
      <c r="I21" s="92"/>
      <c r="J21" s="116"/>
      <c r="K21" s="92"/>
      <c r="L21" s="116"/>
      <c r="M21" s="92"/>
      <c r="N21" s="116"/>
      <c r="O21" s="92"/>
      <c r="P21" s="92"/>
      <c r="Q21" s="91"/>
      <c r="R21" s="91"/>
      <c r="S21" s="92"/>
      <c r="T21" s="91"/>
      <c r="U21" s="91"/>
      <c r="V21" s="91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15"/>
    </row>
    <row r="22" spans="1:34" x14ac:dyDescent="0.25">
      <c r="A22" s="59" t="s">
        <v>162</v>
      </c>
      <c r="B22" s="5">
        <v>5</v>
      </c>
      <c r="C22" s="11">
        <f>Parameters!$D$17</f>
        <v>0.22</v>
      </c>
      <c r="D22" s="5">
        <v>5</v>
      </c>
      <c r="E22" s="11">
        <f>Parameters!$D$19</f>
        <v>0.26</v>
      </c>
      <c r="F22" s="5"/>
      <c r="G22" s="11"/>
      <c r="H22" s="5">
        <v>50</v>
      </c>
      <c r="I22" s="11">
        <f>Parameters!$D$23</f>
        <v>0.31</v>
      </c>
      <c r="J22" s="5">
        <v>10</v>
      </c>
      <c r="K22" s="11">
        <f>Parameters!$D$25</f>
        <v>0.31</v>
      </c>
      <c r="L22" s="4">
        <v>5</v>
      </c>
      <c r="M22" s="9">
        <f>Parameters!$D$27</f>
        <v>0.31</v>
      </c>
      <c r="N22" s="4">
        <v>6</v>
      </c>
      <c r="O22" s="9">
        <f>Parameters!$D$29</f>
        <v>0.31</v>
      </c>
      <c r="P22" s="9">
        <v>2</v>
      </c>
      <c r="Q22" s="3"/>
      <c r="R22" s="3"/>
      <c r="S22" s="36">
        <v>0.5</v>
      </c>
      <c r="T22" s="36"/>
      <c r="U22" s="36"/>
      <c r="V22" s="36"/>
      <c r="W22" s="93">
        <f t="shared" ref="W22:W40" si="11">IF((B22*C22+D22*E22+F22*G22+H22*I22+J22*K22+L22*M22+N22*O22+P22+Q22*R22)=0,"",
                          ((B22*C22+D22*E22+F22*G22+H22*I22+J22*K22+L22*M22+N22*O22)*IF(U22&gt;0,U22,1)+P22+IF(Q22=0,1,Q22)*R22)*(1+Overhead_Common)*IF(V22&gt;0,V22,1))</f>
        <v>30.794059999999998</v>
      </c>
      <c r="X22" s="153">
        <f t="shared" si="1"/>
        <v>30.794059999999998</v>
      </c>
      <c r="Y22" s="153">
        <f t="shared" si="2"/>
        <v>31.040412479999997</v>
      </c>
      <c r="Z22" s="153">
        <f t="shared" si="3"/>
        <v>31.319776192319992</v>
      </c>
      <c r="AA22" s="153">
        <f t="shared" si="4"/>
        <v>31.726933282820148</v>
      </c>
      <c r="AB22" s="153">
        <f t="shared" si="5"/>
        <v>32.171110348779628</v>
      </c>
      <c r="AC22" s="153">
        <f t="shared" si="6"/>
        <v>32.75019033505766</v>
      </c>
      <c r="AD22" s="153">
        <f t="shared" si="7"/>
        <v>33.339693761088697</v>
      </c>
      <c r="AE22" s="153">
        <f t="shared" si="8"/>
        <v>33.939808248788296</v>
      </c>
      <c r="AF22" s="153">
        <f t="shared" si="9"/>
        <v>34.550724797266483</v>
      </c>
      <c r="AG22" s="153">
        <f t="shared" si="10"/>
        <v>35.172637843617281</v>
      </c>
      <c r="AH22" s="15"/>
    </row>
    <row r="23" spans="1:34" x14ac:dyDescent="0.25">
      <c r="A23" s="59" t="s">
        <v>129</v>
      </c>
      <c r="B23" s="5">
        <v>5</v>
      </c>
      <c r="C23" s="11">
        <f>Parameters!$D$17</f>
        <v>0.22</v>
      </c>
      <c r="D23" s="5">
        <v>7</v>
      </c>
      <c r="E23" s="11">
        <f>Parameters!$D$19</f>
        <v>0.26</v>
      </c>
      <c r="F23" s="5"/>
      <c r="G23" s="11"/>
      <c r="H23" s="5">
        <v>50</v>
      </c>
      <c r="I23" s="11">
        <f>Parameters!$D$23</f>
        <v>0.31</v>
      </c>
      <c r="J23" s="5">
        <v>18</v>
      </c>
      <c r="K23" s="11">
        <f>Parameters!$D$25</f>
        <v>0.31</v>
      </c>
      <c r="L23" s="4">
        <v>5</v>
      </c>
      <c r="M23" s="9">
        <f>Parameters!$D$27</f>
        <v>0.31</v>
      </c>
      <c r="N23" s="4">
        <v>5</v>
      </c>
      <c r="O23" s="9">
        <f>Parameters!$D$29</f>
        <v>0.31</v>
      </c>
      <c r="P23" s="9">
        <v>2</v>
      </c>
      <c r="Q23" s="3"/>
      <c r="R23" s="3"/>
      <c r="S23" s="36">
        <v>0.5</v>
      </c>
      <c r="T23" s="36"/>
      <c r="U23" s="36"/>
      <c r="V23" s="36"/>
      <c r="W23" s="93">
        <f t="shared" si="11"/>
        <v>33.930599999999998</v>
      </c>
      <c r="X23" s="153">
        <f t="shared" si="1"/>
        <v>33.930599999999998</v>
      </c>
      <c r="Y23" s="153">
        <f t="shared" si="2"/>
        <v>34.202044799999996</v>
      </c>
      <c r="Z23" s="153">
        <f t="shared" si="3"/>
        <v>34.509863203199991</v>
      </c>
      <c r="AA23" s="153">
        <f t="shared" si="4"/>
        <v>34.95849142484159</v>
      </c>
      <c r="AB23" s="153">
        <f t="shared" si="5"/>
        <v>35.447910304789374</v>
      </c>
      <c r="AC23" s="153">
        <f t="shared" si="6"/>
        <v>36.085972690275582</v>
      </c>
      <c r="AD23" s="153">
        <f t="shared" si="7"/>
        <v>36.735520198700542</v>
      </c>
      <c r="AE23" s="153">
        <f t="shared" si="8"/>
        <v>37.396759562277154</v>
      </c>
      <c r="AF23" s="153">
        <f t="shared" si="9"/>
        <v>38.069901234398145</v>
      </c>
      <c r="AG23" s="153">
        <f t="shared" si="10"/>
        <v>38.755159456617314</v>
      </c>
      <c r="AH23" s="15"/>
    </row>
    <row r="24" spans="1:34" x14ac:dyDescent="0.25">
      <c r="A24" s="59" t="s">
        <v>62</v>
      </c>
      <c r="B24" s="5">
        <v>5</v>
      </c>
      <c r="C24" s="11">
        <f>Parameters!$D$17</f>
        <v>0.22</v>
      </c>
      <c r="D24" s="5">
        <v>6</v>
      </c>
      <c r="E24" s="11">
        <f>Parameters!$D$19</f>
        <v>0.26</v>
      </c>
      <c r="F24" s="5"/>
      <c r="G24" s="11"/>
      <c r="H24" s="5">
        <v>50</v>
      </c>
      <c r="I24" s="11">
        <f>Parameters!$D$23</f>
        <v>0.31</v>
      </c>
      <c r="J24" s="5">
        <v>18</v>
      </c>
      <c r="K24" s="11">
        <f>Parameters!$D$25</f>
        <v>0.31</v>
      </c>
      <c r="L24" s="4">
        <v>5</v>
      </c>
      <c r="M24" s="9">
        <f>Parameters!$D$27</f>
        <v>0.31</v>
      </c>
      <c r="N24" s="4">
        <v>5</v>
      </c>
      <c r="O24" s="9">
        <f>Parameters!$D$29</f>
        <v>0.31</v>
      </c>
      <c r="P24" s="9">
        <v>2</v>
      </c>
      <c r="Q24" s="3"/>
      <c r="R24" s="3"/>
      <c r="S24" s="36">
        <v>0.5</v>
      </c>
      <c r="T24" s="36"/>
      <c r="U24" s="36"/>
      <c r="V24" s="36"/>
      <c r="W24" s="93">
        <f t="shared" si="11"/>
        <v>33.62744</v>
      </c>
      <c r="X24" s="153">
        <f t="shared" si="1"/>
        <v>33.62744</v>
      </c>
      <c r="Y24" s="153">
        <f t="shared" si="2"/>
        <v>33.896459520000001</v>
      </c>
      <c r="Z24" s="153">
        <f t="shared" si="3"/>
        <v>34.201527655679996</v>
      </c>
      <c r="AA24" s="153">
        <f t="shared" si="4"/>
        <v>34.646147515203836</v>
      </c>
      <c r="AB24" s="153">
        <f t="shared" si="5"/>
        <v>35.131193580416692</v>
      </c>
      <c r="AC24" s="153">
        <f t="shared" si="6"/>
        <v>35.763555064864192</v>
      </c>
      <c r="AD24" s="153">
        <f t="shared" si="7"/>
        <v>36.407299056031746</v>
      </c>
      <c r="AE24" s="153">
        <f t="shared" si="8"/>
        <v>37.062630439040319</v>
      </c>
      <c r="AF24" s="153">
        <f t="shared" si="9"/>
        <v>37.729757786943047</v>
      </c>
      <c r="AG24" s="153">
        <f t="shared" si="10"/>
        <v>38.408893427108019</v>
      </c>
      <c r="AH24" s="15"/>
    </row>
    <row r="25" spans="1:34" x14ac:dyDescent="0.25">
      <c r="A25" s="59" t="s">
        <v>130</v>
      </c>
      <c r="B25" s="5">
        <v>5</v>
      </c>
      <c r="C25" s="11">
        <f>Parameters!$D$17</f>
        <v>0.22</v>
      </c>
      <c r="D25" s="5">
        <v>5</v>
      </c>
      <c r="E25" s="11">
        <f>Parameters!$D$19</f>
        <v>0.26</v>
      </c>
      <c r="F25" s="5"/>
      <c r="G25" s="11"/>
      <c r="H25" s="5"/>
      <c r="I25" s="11"/>
      <c r="J25" s="5"/>
      <c r="K25" s="25"/>
      <c r="L25" s="4">
        <v>2</v>
      </c>
      <c r="M25" s="9">
        <f>Parameters!$D$27</f>
        <v>0.31</v>
      </c>
      <c r="N25" s="4">
        <v>1</v>
      </c>
      <c r="O25" s="9">
        <f>Parameters!$D$29</f>
        <v>0.31</v>
      </c>
      <c r="P25" s="9">
        <v>2</v>
      </c>
      <c r="Q25" s="3"/>
      <c r="R25" s="3"/>
      <c r="S25" s="36">
        <v>0.5</v>
      </c>
      <c r="T25" s="36"/>
      <c r="U25" s="36"/>
      <c r="V25" s="36"/>
      <c r="W25" s="93">
        <f t="shared" si="11"/>
        <v>6.2147799999999993</v>
      </c>
      <c r="X25" s="153">
        <f t="shared" si="1"/>
        <v>6.2147799999999993</v>
      </c>
      <c r="Y25" s="153">
        <f t="shared" si="2"/>
        <v>6.2644982399999991</v>
      </c>
      <c r="Z25" s="153">
        <f t="shared" si="3"/>
        <v>6.3208787241599982</v>
      </c>
      <c r="AA25" s="153">
        <f t="shared" si="4"/>
        <v>6.4030501475740778</v>
      </c>
      <c r="AB25" s="153">
        <f t="shared" si="5"/>
        <v>6.4926928496401146</v>
      </c>
      <c r="AC25" s="153">
        <f t="shared" si="6"/>
        <v>6.6095613209336364</v>
      </c>
      <c r="AD25" s="153">
        <f t="shared" si="7"/>
        <v>6.7285334247104416</v>
      </c>
      <c r="AE25" s="153">
        <f t="shared" si="8"/>
        <v>6.84964702635523</v>
      </c>
      <c r="AF25" s="153">
        <f t="shared" si="9"/>
        <v>6.9729406728296244</v>
      </c>
      <c r="AG25" s="153">
        <f t="shared" si="10"/>
        <v>7.0984536049405573</v>
      </c>
      <c r="AH25" s="15"/>
    </row>
    <row r="26" spans="1:34" x14ac:dyDescent="0.25">
      <c r="A26" s="59" t="s">
        <v>60</v>
      </c>
      <c r="B26" s="5">
        <v>5</v>
      </c>
      <c r="C26" s="11">
        <f>Parameters!$D$17</f>
        <v>0.22</v>
      </c>
      <c r="D26" s="5">
        <v>8</v>
      </c>
      <c r="E26" s="11">
        <f>Parameters!$D$19</f>
        <v>0.26</v>
      </c>
      <c r="F26" s="5"/>
      <c r="G26" s="11"/>
      <c r="H26" s="5">
        <v>50</v>
      </c>
      <c r="I26" s="11">
        <f>Parameters!$D$23</f>
        <v>0.31</v>
      </c>
      <c r="J26" s="5">
        <v>8</v>
      </c>
      <c r="K26" s="11">
        <f>Parameters!$D$25</f>
        <v>0.31</v>
      </c>
      <c r="L26" s="4"/>
      <c r="M26" s="9"/>
      <c r="N26" s="4">
        <v>5</v>
      </c>
      <c r="O26" s="9">
        <f>Parameters!$D$29</f>
        <v>0.31</v>
      </c>
      <c r="P26" s="8"/>
      <c r="Q26" s="3"/>
      <c r="R26" s="3"/>
      <c r="S26" s="36">
        <v>0.5</v>
      </c>
      <c r="T26" s="36"/>
      <c r="U26" s="36"/>
      <c r="V26" s="36"/>
      <c r="W26" s="93">
        <f t="shared" si="11"/>
        <v>26.479859999999999</v>
      </c>
      <c r="X26" s="153">
        <f t="shared" si="1"/>
        <v>26.479859999999999</v>
      </c>
      <c r="Y26" s="153">
        <f t="shared" si="2"/>
        <v>26.691698880000001</v>
      </c>
      <c r="Z26" s="153">
        <f t="shared" si="3"/>
        <v>26.931924169919998</v>
      </c>
      <c r="AA26" s="153">
        <f t="shared" si="4"/>
        <v>27.282039184128955</v>
      </c>
      <c r="AB26" s="153">
        <f t="shared" si="5"/>
        <v>27.663987732706762</v>
      </c>
      <c r="AC26" s="153">
        <f t="shared" si="6"/>
        <v>28.161939511895483</v>
      </c>
      <c r="AD26" s="153">
        <f t="shared" si="7"/>
        <v>28.6688544231096</v>
      </c>
      <c r="AE26" s="153">
        <f t="shared" si="8"/>
        <v>29.184893802725572</v>
      </c>
      <c r="AF26" s="153">
        <f t="shared" si="9"/>
        <v>29.710221891174633</v>
      </c>
      <c r="AG26" s="153">
        <f t="shared" si="10"/>
        <v>30.245005885215779</v>
      </c>
      <c r="AH26" s="15"/>
    </row>
    <row r="27" spans="1:34" x14ac:dyDescent="0.25">
      <c r="A27" s="59" t="s">
        <v>61</v>
      </c>
      <c r="B27" s="5">
        <v>5</v>
      </c>
      <c r="C27" s="11">
        <f>Parameters!$D$17</f>
        <v>0.22</v>
      </c>
      <c r="D27" s="5">
        <v>5</v>
      </c>
      <c r="E27" s="11">
        <f>Parameters!$D$19</f>
        <v>0.26</v>
      </c>
      <c r="F27" s="5"/>
      <c r="G27" s="11"/>
      <c r="H27" s="5">
        <v>50</v>
      </c>
      <c r="I27" s="11">
        <f>Parameters!$D$23</f>
        <v>0.31</v>
      </c>
      <c r="J27" s="5">
        <v>18</v>
      </c>
      <c r="K27" s="11">
        <f>Parameters!$D$25</f>
        <v>0.31</v>
      </c>
      <c r="L27" s="4">
        <v>5</v>
      </c>
      <c r="M27" s="9">
        <f>Parameters!$D$27</f>
        <v>0.31</v>
      </c>
      <c r="N27" s="4">
        <v>5</v>
      </c>
      <c r="O27" s="9">
        <f>Parameters!$D$29</f>
        <v>0.31</v>
      </c>
      <c r="P27" s="9">
        <v>2</v>
      </c>
      <c r="Q27" s="3"/>
      <c r="R27" s="3"/>
      <c r="S27" s="36">
        <v>0.5</v>
      </c>
      <c r="T27" s="36"/>
      <c r="U27" s="36"/>
      <c r="V27" s="36"/>
      <c r="W27" s="93">
        <f t="shared" si="11"/>
        <v>33.324279999999995</v>
      </c>
      <c r="X27" s="153">
        <f t="shared" si="1"/>
        <v>33.324279999999995</v>
      </c>
      <c r="Y27" s="153">
        <f t="shared" si="2"/>
        <v>33.590874239999998</v>
      </c>
      <c r="Z27" s="153">
        <f t="shared" si="3"/>
        <v>33.893192108159994</v>
      </c>
      <c r="AA27" s="153">
        <f t="shared" si="4"/>
        <v>34.333803605566068</v>
      </c>
      <c r="AB27" s="153">
        <f t="shared" si="5"/>
        <v>34.814476856043996</v>
      </c>
      <c r="AC27" s="153">
        <f t="shared" si="6"/>
        <v>35.441137439452788</v>
      </c>
      <c r="AD27" s="153">
        <f t="shared" si="7"/>
        <v>36.079077913362937</v>
      </c>
      <c r="AE27" s="153">
        <f t="shared" si="8"/>
        <v>36.72850131580347</v>
      </c>
      <c r="AF27" s="153">
        <f t="shared" si="9"/>
        <v>37.389614339487935</v>
      </c>
      <c r="AG27" s="153">
        <f t="shared" si="10"/>
        <v>38.062627397598717</v>
      </c>
      <c r="AH27" s="15"/>
    </row>
    <row r="28" spans="1:34" s="32" customFormat="1" x14ac:dyDescent="0.25">
      <c r="A28" s="60" t="s">
        <v>64</v>
      </c>
      <c r="B28" s="5">
        <v>5</v>
      </c>
      <c r="C28" s="11">
        <f>Parameters!$D$17</f>
        <v>0.22</v>
      </c>
      <c r="D28" s="5">
        <v>5</v>
      </c>
      <c r="E28" s="11">
        <f>Parameters!$D$19</f>
        <v>0.26</v>
      </c>
      <c r="F28" s="5"/>
      <c r="G28" s="11"/>
      <c r="H28" s="5">
        <v>50</v>
      </c>
      <c r="I28" s="11">
        <f>Parameters!$D$23</f>
        <v>0.31</v>
      </c>
      <c r="J28" s="5">
        <v>10</v>
      </c>
      <c r="K28" s="11">
        <f>Parameters!$D$25</f>
        <v>0.31</v>
      </c>
      <c r="L28" s="4">
        <v>5</v>
      </c>
      <c r="M28" s="9">
        <f>Parameters!$D$27</f>
        <v>0.31</v>
      </c>
      <c r="N28" s="4">
        <v>6</v>
      </c>
      <c r="O28" s="9">
        <f>Parameters!$D$29</f>
        <v>0.31</v>
      </c>
      <c r="P28" s="9">
        <v>2</v>
      </c>
      <c r="Q28" s="3"/>
      <c r="R28" s="3"/>
      <c r="S28" s="36">
        <v>0.5</v>
      </c>
      <c r="T28" s="36"/>
      <c r="U28" s="36"/>
      <c r="V28" s="36"/>
      <c r="W28" s="93">
        <f t="shared" si="11"/>
        <v>30.794059999999998</v>
      </c>
      <c r="X28" s="153">
        <f t="shared" si="1"/>
        <v>30.794059999999998</v>
      </c>
      <c r="Y28" s="153">
        <f t="shared" si="2"/>
        <v>31.040412479999997</v>
      </c>
      <c r="Z28" s="153">
        <f t="shared" si="3"/>
        <v>31.319776192319992</v>
      </c>
      <c r="AA28" s="153">
        <f t="shared" si="4"/>
        <v>31.726933282820148</v>
      </c>
      <c r="AB28" s="153">
        <f t="shared" si="5"/>
        <v>32.171110348779628</v>
      </c>
      <c r="AC28" s="153">
        <f t="shared" si="6"/>
        <v>32.75019033505766</v>
      </c>
      <c r="AD28" s="153">
        <f t="shared" si="7"/>
        <v>33.339693761088697</v>
      </c>
      <c r="AE28" s="153">
        <f t="shared" si="8"/>
        <v>33.939808248788296</v>
      </c>
      <c r="AF28" s="153">
        <f t="shared" si="9"/>
        <v>34.550724797266483</v>
      </c>
      <c r="AG28" s="153">
        <f t="shared" si="10"/>
        <v>35.172637843617281</v>
      </c>
      <c r="AH28" s="68"/>
    </row>
    <row r="29" spans="1:34" x14ac:dyDescent="0.25">
      <c r="A29" s="61" t="s">
        <v>132</v>
      </c>
      <c r="B29" s="5">
        <v>8</v>
      </c>
      <c r="C29" s="11">
        <f>Parameters!$D$17</f>
        <v>0.22</v>
      </c>
      <c r="D29" s="5">
        <v>7</v>
      </c>
      <c r="E29" s="11">
        <f>Parameters!$D$19</f>
        <v>0.26</v>
      </c>
      <c r="F29" s="5"/>
      <c r="G29" s="11"/>
      <c r="H29" s="5">
        <v>50</v>
      </c>
      <c r="I29" s="11">
        <f>Parameters!$D$23</f>
        <v>0.31</v>
      </c>
      <c r="J29" s="5">
        <v>17</v>
      </c>
      <c r="K29" s="11">
        <f>Parameters!$D$25</f>
        <v>0.31</v>
      </c>
      <c r="L29" s="4">
        <v>5</v>
      </c>
      <c r="M29" s="9">
        <f>Parameters!$D$27</f>
        <v>0.31</v>
      </c>
      <c r="N29" s="4">
        <v>10</v>
      </c>
      <c r="O29" s="9">
        <f>Parameters!$D$29</f>
        <v>0.31</v>
      </c>
      <c r="P29" s="9">
        <v>2</v>
      </c>
      <c r="Q29" s="3"/>
      <c r="R29" s="3"/>
      <c r="S29" s="36">
        <v>0.5</v>
      </c>
      <c r="T29" s="36"/>
      <c r="U29" s="36"/>
      <c r="V29" s="36"/>
      <c r="W29" s="93">
        <f t="shared" si="11"/>
        <v>36.146000000000001</v>
      </c>
      <c r="X29" s="153">
        <f t="shared" si="1"/>
        <v>36.146000000000001</v>
      </c>
      <c r="Y29" s="153">
        <f t="shared" si="2"/>
        <v>36.435168000000004</v>
      </c>
      <c r="Z29" s="153">
        <f t="shared" si="3"/>
        <v>36.763084511999999</v>
      </c>
      <c r="AA29" s="153">
        <f t="shared" si="4"/>
        <v>37.241004610655992</v>
      </c>
      <c r="AB29" s="153">
        <f t="shared" si="5"/>
        <v>37.762378675205177</v>
      </c>
      <c r="AC29" s="153">
        <f t="shared" si="6"/>
        <v>38.442101491358869</v>
      </c>
      <c r="AD29" s="153">
        <f t="shared" si="7"/>
        <v>39.134059318203327</v>
      </c>
      <c r="AE29" s="153">
        <f t="shared" si="8"/>
        <v>39.838472385930984</v>
      </c>
      <c r="AF29" s="153">
        <f t="shared" si="9"/>
        <v>40.55556488887774</v>
      </c>
      <c r="AG29" s="153">
        <f t="shared" si="10"/>
        <v>41.285565056877537</v>
      </c>
      <c r="AH29" s="15"/>
    </row>
    <row r="30" spans="1:34" x14ac:dyDescent="0.25">
      <c r="A30" s="61" t="s">
        <v>131</v>
      </c>
      <c r="B30" s="5">
        <v>5</v>
      </c>
      <c r="C30" s="11">
        <f>Parameters!$D$17</f>
        <v>0.22</v>
      </c>
      <c r="D30" s="5">
        <v>14</v>
      </c>
      <c r="E30" s="11">
        <f>Parameters!$D$19</f>
        <v>0.26</v>
      </c>
      <c r="F30" s="5"/>
      <c r="G30" s="11"/>
      <c r="H30" s="5">
        <v>50</v>
      </c>
      <c r="I30" s="11">
        <f>Parameters!$D$23</f>
        <v>0.31</v>
      </c>
      <c r="J30" s="5">
        <v>12</v>
      </c>
      <c r="K30" s="11">
        <f>Parameters!$D$25</f>
        <v>0.31</v>
      </c>
      <c r="L30" s="4">
        <v>2</v>
      </c>
      <c r="M30" s="9">
        <f>Parameters!$D$27</f>
        <v>0.31</v>
      </c>
      <c r="N30" s="4">
        <v>10</v>
      </c>
      <c r="O30" s="9">
        <f>Parameters!$D$29</f>
        <v>0.31</v>
      </c>
      <c r="P30" s="9">
        <v>2</v>
      </c>
      <c r="Q30" s="3"/>
      <c r="R30" s="3"/>
      <c r="S30" s="36">
        <v>0.5</v>
      </c>
      <c r="T30" s="36"/>
      <c r="U30" s="36"/>
      <c r="V30" s="36"/>
      <c r="W30" s="93">
        <f t="shared" si="11"/>
        <v>34.606880000000004</v>
      </c>
      <c r="X30" s="153">
        <f t="shared" si="1"/>
        <v>34.606880000000004</v>
      </c>
      <c r="Y30" s="153">
        <f t="shared" si="2"/>
        <v>34.883735040000005</v>
      </c>
      <c r="Z30" s="153">
        <f t="shared" si="3"/>
        <v>35.197688655360004</v>
      </c>
      <c r="AA30" s="153">
        <f t="shared" si="4"/>
        <v>35.655258607879681</v>
      </c>
      <c r="AB30" s="153">
        <f t="shared" si="5"/>
        <v>36.15443222839</v>
      </c>
      <c r="AC30" s="153">
        <f t="shared" si="6"/>
        <v>36.805212008501023</v>
      </c>
      <c r="AD30" s="153">
        <f t="shared" si="7"/>
        <v>37.46770582465404</v>
      </c>
      <c r="AE30" s="153">
        <f t="shared" si="8"/>
        <v>38.142124529497814</v>
      </c>
      <c r="AF30" s="153">
        <f t="shared" si="9"/>
        <v>38.828682771028774</v>
      </c>
      <c r="AG30" s="153">
        <f t="shared" si="10"/>
        <v>39.527599060907292</v>
      </c>
      <c r="AH30" s="15"/>
    </row>
    <row r="31" spans="1:34" x14ac:dyDescent="0.25">
      <c r="A31" s="61" t="s">
        <v>133</v>
      </c>
      <c r="B31" s="5">
        <v>5</v>
      </c>
      <c r="C31" s="11">
        <f>Parameters!$D$17</f>
        <v>0.22</v>
      </c>
      <c r="D31" s="5">
        <v>7</v>
      </c>
      <c r="E31" s="11">
        <f>Parameters!$D$19</f>
        <v>0.26</v>
      </c>
      <c r="F31" s="5"/>
      <c r="G31" s="11"/>
      <c r="H31" s="5"/>
      <c r="I31" s="11"/>
      <c r="J31" s="5"/>
      <c r="K31" s="9"/>
      <c r="L31" s="4">
        <v>5</v>
      </c>
      <c r="M31" s="9">
        <f>Parameters!$D$27</f>
        <v>0.31</v>
      </c>
      <c r="N31" s="4"/>
      <c r="O31" s="9"/>
      <c r="P31" s="9">
        <v>2</v>
      </c>
      <c r="Q31" s="3"/>
      <c r="R31" s="3"/>
      <c r="S31" s="36">
        <v>0.5</v>
      </c>
      <c r="T31" s="36"/>
      <c r="U31" s="36"/>
      <c r="V31" s="36"/>
      <c r="W31" s="93">
        <f t="shared" si="11"/>
        <v>7.5440199999999988</v>
      </c>
      <c r="X31" s="153">
        <f t="shared" si="1"/>
        <v>7.5440199999999988</v>
      </c>
      <c r="Y31" s="153">
        <f t="shared" si="2"/>
        <v>7.6043721599999987</v>
      </c>
      <c r="Z31" s="153">
        <f t="shared" si="3"/>
        <v>7.672811509439998</v>
      </c>
      <c r="AA31" s="153">
        <f t="shared" si="4"/>
        <v>7.7725580590627175</v>
      </c>
      <c r="AB31" s="153">
        <f t="shared" si="5"/>
        <v>7.881373871889596</v>
      </c>
      <c r="AC31" s="153">
        <f t="shared" si="6"/>
        <v>8.0232386015836088</v>
      </c>
      <c r="AD31" s="153">
        <f t="shared" si="7"/>
        <v>8.1676568964121135</v>
      </c>
      <c r="AE31" s="153">
        <f t="shared" si="8"/>
        <v>8.3146747205475311</v>
      </c>
      <c r="AF31" s="153">
        <f t="shared" si="9"/>
        <v>8.4643388655173872</v>
      </c>
      <c r="AG31" s="153">
        <f t="shared" si="10"/>
        <v>8.6166969650967005</v>
      </c>
      <c r="AH31" s="15"/>
    </row>
    <row r="32" spans="1:34" x14ac:dyDescent="0.25">
      <c r="A32" s="61" t="s">
        <v>134</v>
      </c>
      <c r="B32" s="5">
        <v>4</v>
      </c>
      <c r="C32" s="11">
        <f>Parameters!$D$17</f>
        <v>0.22</v>
      </c>
      <c r="D32" s="5">
        <v>6</v>
      </c>
      <c r="E32" s="11">
        <f>Parameters!$D$19</f>
        <v>0.26</v>
      </c>
      <c r="F32" s="5"/>
      <c r="G32" s="11"/>
      <c r="H32" s="5"/>
      <c r="I32" s="11"/>
      <c r="J32" s="5"/>
      <c r="K32" s="9"/>
      <c r="L32" s="4">
        <v>4</v>
      </c>
      <c r="M32" s="9">
        <f>Parameters!$D$27</f>
        <v>0.31</v>
      </c>
      <c r="N32" s="4"/>
      <c r="O32" s="9"/>
      <c r="P32" s="9">
        <v>2</v>
      </c>
      <c r="Q32" s="3"/>
      <c r="R32" s="3"/>
      <c r="S32" s="36">
        <v>0.5</v>
      </c>
      <c r="T32" s="36"/>
      <c r="U32" s="36"/>
      <c r="V32" s="36"/>
      <c r="W32" s="93">
        <f t="shared" si="11"/>
        <v>6.6228799999999994</v>
      </c>
      <c r="X32" s="153">
        <f t="shared" si="1"/>
        <v>6.6228799999999994</v>
      </c>
      <c r="Y32" s="153">
        <f t="shared" si="2"/>
        <v>6.6758630399999994</v>
      </c>
      <c r="Z32" s="153">
        <f t="shared" si="3"/>
        <v>6.7359458073599985</v>
      </c>
      <c r="AA32" s="153">
        <f t="shared" si="4"/>
        <v>6.8235131028556779</v>
      </c>
      <c r="AB32" s="153">
        <f t="shared" si="5"/>
        <v>6.9190422862956575</v>
      </c>
      <c r="AC32" s="153">
        <f t="shared" si="6"/>
        <v>7.0435850474489792</v>
      </c>
      <c r="AD32" s="153">
        <f t="shared" si="7"/>
        <v>7.1703695783030605</v>
      </c>
      <c r="AE32" s="153">
        <f t="shared" si="8"/>
        <v>7.2994362307125158</v>
      </c>
      <c r="AF32" s="153">
        <f t="shared" si="9"/>
        <v>7.430826082865341</v>
      </c>
      <c r="AG32" s="153">
        <f t="shared" si="10"/>
        <v>7.5645809523569172</v>
      </c>
      <c r="AH32" s="15"/>
    </row>
    <row r="33" spans="1:34" x14ac:dyDescent="0.25">
      <c r="A33" s="61" t="s">
        <v>135</v>
      </c>
      <c r="B33" s="5">
        <v>5</v>
      </c>
      <c r="C33" s="11">
        <f>Parameters!$D$17</f>
        <v>0.22</v>
      </c>
      <c r="D33" s="5">
        <v>15</v>
      </c>
      <c r="E33" s="11">
        <f>Parameters!$D$19</f>
        <v>0.26</v>
      </c>
      <c r="F33" s="5"/>
      <c r="G33" s="11"/>
      <c r="H33" s="5">
        <v>50</v>
      </c>
      <c r="I33" s="11">
        <f>Parameters!$D$23</f>
        <v>0.31</v>
      </c>
      <c r="J33" s="5">
        <v>10</v>
      </c>
      <c r="K33" s="11">
        <f>Parameters!$D$25</f>
        <v>0.31</v>
      </c>
      <c r="L33" s="4"/>
      <c r="M33" s="9"/>
      <c r="N33" s="4">
        <v>10</v>
      </c>
      <c r="O33" s="9">
        <f>Parameters!$D$29</f>
        <v>0.31</v>
      </c>
      <c r="P33" s="9">
        <v>2</v>
      </c>
      <c r="Q33" s="3"/>
      <c r="R33" s="3"/>
      <c r="S33" s="36">
        <v>0.5</v>
      </c>
      <c r="T33" s="36"/>
      <c r="U33" s="36"/>
      <c r="V33" s="36"/>
      <c r="W33" s="93">
        <f t="shared" si="11"/>
        <v>33.464199999999998</v>
      </c>
      <c r="X33" s="153">
        <f t="shared" si="1"/>
        <v>33.464199999999998</v>
      </c>
      <c r="Y33" s="153">
        <f t="shared" si="2"/>
        <v>33.731913599999999</v>
      </c>
      <c r="Z33" s="153">
        <f t="shared" si="3"/>
        <v>34.035500822399996</v>
      </c>
      <c r="AA33" s="153">
        <f t="shared" si="4"/>
        <v>34.477962333091192</v>
      </c>
      <c r="AB33" s="153">
        <f t="shared" si="5"/>
        <v>34.960653805754468</v>
      </c>
      <c r="AC33" s="153">
        <f t="shared" si="6"/>
        <v>35.589945574258046</v>
      </c>
      <c r="AD33" s="153">
        <f t="shared" si="7"/>
        <v>36.230564594594689</v>
      </c>
      <c r="AE33" s="153">
        <f t="shared" si="8"/>
        <v>36.882714757297393</v>
      </c>
      <c r="AF33" s="153">
        <f t="shared" si="9"/>
        <v>37.54660362292875</v>
      </c>
      <c r="AG33" s="153">
        <f t="shared" si="10"/>
        <v>38.222442488141468</v>
      </c>
      <c r="AH33" s="15"/>
    </row>
    <row r="34" spans="1:34" x14ac:dyDescent="0.25">
      <c r="A34" s="61" t="s">
        <v>136</v>
      </c>
      <c r="B34" s="5">
        <v>6</v>
      </c>
      <c r="C34" s="11">
        <f>Parameters!$D$17</f>
        <v>0.22</v>
      </c>
      <c r="D34" s="5">
        <v>8</v>
      </c>
      <c r="E34" s="11">
        <f>Parameters!$D$19</f>
        <v>0.26</v>
      </c>
      <c r="F34" s="5"/>
      <c r="G34" s="11"/>
      <c r="H34" s="5"/>
      <c r="I34" s="11"/>
      <c r="J34" s="5"/>
      <c r="K34" s="9"/>
      <c r="L34" s="4">
        <v>4</v>
      </c>
      <c r="M34" s="9">
        <f>Parameters!$D$27</f>
        <v>0.31</v>
      </c>
      <c r="N34" s="4"/>
      <c r="O34" s="9"/>
      <c r="P34" s="9">
        <v>2</v>
      </c>
      <c r="Q34" s="3"/>
      <c r="R34" s="3"/>
      <c r="S34" s="36">
        <v>0.5</v>
      </c>
      <c r="T34" s="36"/>
      <c r="U34" s="36"/>
      <c r="V34" s="36"/>
      <c r="W34" s="93">
        <f t="shared" si="11"/>
        <v>7.7422399999999998</v>
      </c>
      <c r="X34" s="153">
        <f t="shared" si="1"/>
        <v>7.7422399999999998</v>
      </c>
      <c r="Y34" s="153">
        <f t="shared" si="2"/>
        <v>7.8041779199999999</v>
      </c>
      <c r="Z34" s="153">
        <f t="shared" si="3"/>
        <v>7.8744155212799987</v>
      </c>
      <c r="AA34" s="153">
        <f t="shared" si="4"/>
        <v>7.9767829230566383</v>
      </c>
      <c r="AB34" s="153">
        <f t="shared" si="5"/>
        <v>8.0884578839794319</v>
      </c>
      <c r="AC34" s="153">
        <f t="shared" si="6"/>
        <v>8.234050125891061</v>
      </c>
      <c r="AD34" s="153">
        <f t="shared" si="7"/>
        <v>8.3822630281570998</v>
      </c>
      <c r="AE34" s="153">
        <f t="shared" si="8"/>
        <v>8.5331437626639275</v>
      </c>
      <c r="AF34" s="153">
        <f t="shared" si="9"/>
        <v>8.6867403503918776</v>
      </c>
      <c r="AG34" s="153">
        <f t="shared" si="10"/>
        <v>8.8431016766989323</v>
      </c>
      <c r="AH34" s="15"/>
    </row>
    <row r="35" spans="1:34" x14ac:dyDescent="0.25">
      <c r="A35" s="61" t="s">
        <v>137</v>
      </c>
      <c r="B35" s="5">
        <v>4</v>
      </c>
      <c r="C35" s="11">
        <f>Parameters!$D$17</f>
        <v>0.22</v>
      </c>
      <c r="D35" s="5">
        <v>5</v>
      </c>
      <c r="E35" s="11">
        <f>Parameters!$D$19</f>
        <v>0.26</v>
      </c>
      <c r="F35" s="5"/>
      <c r="G35" s="11"/>
      <c r="H35" s="5"/>
      <c r="I35" s="11"/>
      <c r="J35" s="5"/>
      <c r="K35" s="9"/>
      <c r="L35" s="4"/>
      <c r="M35" s="9"/>
      <c r="N35" s="4">
        <v>2</v>
      </c>
      <c r="O35" s="9">
        <f>Parameters!$D$29</f>
        <v>0.31</v>
      </c>
      <c r="P35" s="8"/>
      <c r="Q35" s="3"/>
      <c r="R35" s="3"/>
      <c r="S35" s="36">
        <v>0.5</v>
      </c>
      <c r="T35" s="36"/>
      <c r="U35" s="36"/>
      <c r="V35" s="36"/>
      <c r="W35" s="93">
        <f t="shared" si="11"/>
        <v>3.2648000000000001</v>
      </c>
      <c r="X35" s="153">
        <f t="shared" si="1"/>
        <v>3.2648000000000001</v>
      </c>
      <c r="Y35" s="153">
        <f t="shared" si="2"/>
        <v>3.2909184000000002</v>
      </c>
      <c r="Z35" s="153">
        <f t="shared" si="3"/>
        <v>3.3205366655999997</v>
      </c>
      <c r="AA35" s="153">
        <f t="shared" si="4"/>
        <v>3.3637036422527995</v>
      </c>
      <c r="AB35" s="153">
        <f t="shared" si="5"/>
        <v>3.4107954932443389</v>
      </c>
      <c r="AC35" s="153">
        <f t="shared" si="6"/>
        <v>3.4721898121227373</v>
      </c>
      <c r="AD35" s="153">
        <f t="shared" si="7"/>
        <v>3.5346892287409464</v>
      </c>
      <c r="AE35" s="153">
        <f t="shared" si="8"/>
        <v>3.5983136348582834</v>
      </c>
      <c r="AF35" s="153">
        <f t="shared" si="9"/>
        <v>3.6630832802857327</v>
      </c>
      <c r="AG35" s="153">
        <f t="shared" si="10"/>
        <v>3.7290187793308758</v>
      </c>
      <c r="AH35" s="15"/>
    </row>
    <row r="36" spans="1:34" x14ac:dyDescent="0.25">
      <c r="A36" s="61" t="s">
        <v>138</v>
      </c>
      <c r="B36" s="5">
        <v>4</v>
      </c>
      <c r="C36" s="11">
        <f>Parameters!$D$17</f>
        <v>0.22</v>
      </c>
      <c r="D36" s="5">
        <v>6</v>
      </c>
      <c r="E36" s="11">
        <f>Parameters!$D$19</f>
        <v>0.26</v>
      </c>
      <c r="F36" s="5"/>
      <c r="G36" s="11"/>
      <c r="H36" s="5">
        <v>50</v>
      </c>
      <c r="I36" s="11">
        <f>Parameters!$D$23</f>
        <v>0.31</v>
      </c>
      <c r="J36" s="5"/>
      <c r="K36" s="9"/>
      <c r="L36" s="4">
        <v>5</v>
      </c>
      <c r="M36" s="9">
        <f>Parameters!$D$27</f>
        <v>0.31</v>
      </c>
      <c r="N36" s="3"/>
      <c r="O36" s="8"/>
      <c r="P36" s="8"/>
      <c r="Q36" s="3"/>
      <c r="R36" s="3"/>
      <c r="S36" s="36"/>
      <c r="T36" s="36"/>
      <c r="U36" s="36"/>
      <c r="V36" s="36"/>
      <c r="W36" s="93">
        <f t="shared" si="11"/>
        <v>22.725339999999999</v>
      </c>
      <c r="X36" s="153">
        <f t="shared" si="1"/>
        <v>22.725339999999999</v>
      </c>
      <c r="Y36" s="153">
        <f t="shared" si="2"/>
        <v>22.90714272</v>
      </c>
      <c r="Z36" s="153">
        <f t="shared" si="3"/>
        <v>23.113307004479996</v>
      </c>
      <c r="AA36" s="153">
        <f t="shared" si="4"/>
        <v>23.413779995538235</v>
      </c>
      <c r="AB36" s="153">
        <f t="shared" si="5"/>
        <v>23.741572915475771</v>
      </c>
      <c r="AC36" s="153">
        <f t="shared" si="6"/>
        <v>24.168921227954336</v>
      </c>
      <c r="AD36" s="153">
        <f t="shared" si="7"/>
        <v>24.603961810057513</v>
      </c>
      <c r="AE36" s="153">
        <f t="shared" si="8"/>
        <v>25.046833122638549</v>
      </c>
      <c r="AF36" s="153">
        <f t="shared" si="9"/>
        <v>25.497676118846044</v>
      </c>
      <c r="AG36" s="153">
        <f t="shared" si="10"/>
        <v>25.956634288985274</v>
      </c>
      <c r="AH36" s="15"/>
    </row>
    <row r="37" spans="1:34" x14ac:dyDescent="0.25">
      <c r="A37" s="61" t="s">
        <v>139</v>
      </c>
      <c r="B37" s="5">
        <v>5</v>
      </c>
      <c r="C37" s="11">
        <f>Parameters!$D$17</f>
        <v>0.22</v>
      </c>
      <c r="D37" s="5">
        <v>15</v>
      </c>
      <c r="E37" s="11">
        <f>Parameters!$D$19</f>
        <v>0.26</v>
      </c>
      <c r="F37" s="5"/>
      <c r="G37" s="11"/>
      <c r="H37" s="5">
        <v>50</v>
      </c>
      <c r="I37" s="11">
        <f>Parameters!$D$23</f>
        <v>0.31</v>
      </c>
      <c r="J37" s="5">
        <v>18</v>
      </c>
      <c r="K37" s="11">
        <f>Parameters!$D$25</f>
        <v>0.31</v>
      </c>
      <c r="L37" s="4">
        <v>15</v>
      </c>
      <c r="M37" s="9">
        <f>Parameters!$D$27</f>
        <v>0.31</v>
      </c>
      <c r="N37" s="5">
        <v>5</v>
      </c>
      <c r="O37" s="9">
        <f>Parameters!$D$29</f>
        <v>0.31</v>
      </c>
      <c r="P37" s="8"/>
      <c r="Q37" s="3"/>
      <c r="R37" s="3"/>
      <c r="S37" s="36"/>
      <c r="T37" s="36"/>
      <c r="U37" s="36"/>
      <c r="V37" s="36"/>
      <c r="W37" s="93">
        <f t="shared" si="11"/>
        <v>37.638479999999994</v>
      </c>
      <c r="X37" s="153">
        <f t="shared" si="1"/>
        <v>37.638479999999994</v>
      </c>
      <c r="Y37" s="153">
        <f t="shared" si="2"/>
        <v>37.939587839999994</v>
      </c>
      <c r="Z37" s="153">
        <f t="shared" si="3"/>
        <v>38.281044130559991</v>
      </c>
      <c r="AA37" s="153">
        <f t="shared" si="4"/>
        <v>38.778697704257269</v>
      </c>
      <c r="AB37" s="153">
        <f t="shared" si="5"/>
        <v>39.321599472116873</v>
      </c>
      <c r="AC37" s="153">
        <f t="shared" si="6"/>
        <v>40.02938826261498</v>
      </c>
      <c r="AD37" s="153">
        <f t="shared" si="7"/>
        <v>40.749917251342048</v>
      </c>
      <c r="AE37" s="153">
        <f t="shared" si="8"/>
        <v>41.483415761866205</v>
      </c>
      <c r="AF37" s="153">
        <f t="shared" si="9"/>
        <v>42.230117245579798</v>
      </c>
      <c r="AG37" s="153">
        <f t="shared" si="10"/>
        <v>42.990259356000237</v>
      </c>
      <c r="AH37" s="15"/>
    </row>
    <row r="38" spans="1:34" x14ac:dyDescent="0.25">
      <c r="A38" s="61" t="s">
        <v>140</v>
      </c>
      <c r="B38" s="5">
        <v>5</v>
      </c>
      <c r="C38" s="11">
        <f>Parameters!$D$17</f>
        <v>0.22</v>
      </c>
      <c r="D38" s="5">
        <v>10</v>
      </c>
      <c r="E38" s="11">
        <f>Parameters!$D$19</f>
        <v>0.26</v>
      </c>
      <c r="F38" s="5"/>
      <c r="G38" s="11"/>
      <c r="H38" s="5">
        <v>50</v>
      </c>
      <c r="I38" s="11">
        <f>Parameters!$D$23</f>
        <v>0.31</v>
      </c>
      <c r="J38" s="5">
        <v>15</v>
      </c>
      <c r="K38" s="11">
        <f>Parameters!$D$25</f>
        <v>0.31</v>
      </c>
      <c r="L38" s="4">
        <v>10</v>
      </c>
      <c r="M38" s="9">
        <f>Parameters!$D$27</f>
        <v>0.31</v>
      </c>
      <c r="N38" s="3"/>
      <c r="O38" s="8"/>
      <c r="P38" s="8"/>
      <c r="Q38" s="3"/>
      <c r="R38" s="3"/>
      <c r="S38" s="36"/>
      <c r="T38" s="36"/>
      <c r="U38" s="36"/>
      <c r="V38" s="36"/>
      <c r="W38" s="93">
        <f t="shared" si="11"/>
        <v>31.4237</v>
      </c>
      <c r="X38" s="153">
        <f t="shared" si="1"/>
        <v>31.4237</v>
      </c>
      <c r="Y38" s="153">
        <f t="shared" si="2"/>
        <v>31.6750896</v>
      </c>
      <c r="Z38" s="153">
        <f t="shared" si="3"/>
        <v>31.960165406399998</v>
      </c>
      <c r="AA38" s="153">
        <f t="shared" si="4"/>
        <v>32.375647556683198</v>
      </c>
      <c r="AB38" s="153">
        <f t="shared" si="5"/>
        <v>32.828906622476765</v>
      </c>
      <c r="AC38" s="153">
        <f t="shared" si="6"/>
        <v>33.41982694168135</v>
      </c>
      <c r="AD38" s="153">
        <f t="shared" si="7"/>
        <v>34.021383826631613</v>
      </c>
      <c r="AE38" s="153">
        <f t="shared" si="8"/>
        <v>34.633768735510984</v>
      </c>
      <c r="AF38" s="153">
        <f t="shared" si="9"/>
        <v>35.257176572750183</v>
      </c>
      <c r="AG38" s="153">
        <f t="shared" si="10"/>
        <v>35.891805751059685</v>
      </c>
      <c r="AH38" s="15"/>
    </row>
    <row r="39" spans="1:34" x14ac:dyDescent="0.25">
      <c r="A39" s="61" t="s">
        <v>141</v>
      </c>
      <c r="B39" s="5">
        <v>5</v>
      </c>
      <c r="C39" s="11">
        <f>Parameters!$D$17</f>
        <v>0.22</v>
      </c>
      <c r="D39" s="5">
        <v>10</v>
      </c>
      <c r="E39" s="11">
        <f>Parameters!$D$19</f>
        <v>0.26</v>
      </c>
      <c r="F39" s="5"/>
      <c r="G39" s="11"/>
      <c r="H39" s="5"/>
      <c r="I39" s="11"/>
      <c r="J39" s="5">
        <v>15</v>
      </c>
      <c r="K39" s="11">
        <f>Parameters!$D$25</f>
        <v>0.31</v>
      </c>
      <c r="L39" s="4">
        <v>5</v>
      </c>
      <c r="M39" s="9">
        <f>Parameters!$D$27</f>
        <v>0.31</v>
      </c>
      <c r="N39" s="3"/>
      <c r="O39" s="8"/>
      <c r="P39" s="8"/>
      <c r="Q39" s="3"/>
      <c r="R39" s="3"/>
      <c r="S39" s="36"/>
      <c r="T39" s="36"/>
      <c r="U39" s="36"/>
      <c r="V39" s="36"/>
      <c r="W39" s="93">
        <f t="shared" si="11"/>
        <v>11.543400000000002</v>
      </c>
      <c r="X39" s="153">
        <f t="shared" si="1"/>
        <v>11.543400000000002</v>
      </c>
      <c r="Y39" s="153">
        <f t="shared" si="2"/>
        <v>11.635747200000003</v>
      </c>
      <c r="Z39" s="153">
        <f t="shared" si="3"/>
        <v>11.740468924800002</v>
      </c>
      <c r="AA39" s="153">
        <f t="shared" si="4"/>
        <v>11.8930950208224</v>
      </c>
      <c r="AB39" s="153">
        <f t="shared" si="5"/>
        <v>12.059598351113914</v>
      </c>
      <c r="AC39" s="153">
        <f t="shared" si="6"/>
        <v>12.276671121433965</v>
      </c>
      <c r="AD39" s="153">
        <f t="shared" si="7"/>
        <v>12.497651201619776</v>
      </c>
      <c r="AE39" s="153">
        <f t="shared" si="8"/>
        <v>12.722608923248933</v>
      </c>
      <c r="AF39" s="153">
        <f t="shared" si="9"/>
        <v>12.951615883867413</v>
      </c>
      <c r="AG39" s="153">
        <f t="shared" si="10"/>
        <v>13.184744969777027</v>
      </c>
      <c r="AH39" s="15"/>
    </row>
    <row r="40" spans="1:34" x14ac:dyDescent="0.25">
      <c r="A40" s="61" t="s">
        <v>142</v>
      </c>
      <c r="B40" s="5"/>
      <c r="C40" s="11"/>
      <c r="D40" s="5">
        <v>12</v>
      </c>
      <c r="E40" s="11">
        <f>Parameters!$D$19</f>
        <v>0.26</v>
      </c>
      <c r="F40" s="5"/>
      <c r="G40" s="11"/>
      <c r="H40" s="5">
        <v>10</v>
      </c>
      <c r="I40" s="11">
        <f>Parameters!$D$23</f>
        <v>0.31</v>
      </c>
      <c r="J40" s="5"/>
      <c r="K40" s="9"/>
      <c r="L40" s="4">
        <v>15</v>
      </c>
      <c r="M40" s="9">
        <f>Parameters!$D$27</f>
        <v>0.31</v>
      </c>
      <c r="N40" s="3"/>
      <c r="O40" s="8"/>
      <c r="P40" s="8"/>
      <c r="Q40" s="3"/>
      <c r="R40" s="3"/>
      <c r="S40" s="36"/>
      <c r="T40" s="36"/>
      <c r="U40" s="36"/>
      <c r="V40" s="36"/>
      <c r="W40" s="93">
        <f t="shared" si="11"/>
        <v>12.67442</v>
      </c>
      <c r="X40" s="153">
        <f t="shared" si="1"/>
        <v>12.67442</v>
      </c>
      <c r="Y40" s="153">
        <f t="shared" si="2"/>
        <v>12.775815359999999</v>
      </c>
      <c r="Z40" s="153">
        <f t="shared" si="3"/>
        <v>12.890797698239998</v>
      </c>
      <c r="AA40" s="153">
        <f t="shared" si="4"/>
        <v>13.058378068317117</v>
      </c>
      <c r="AB40" s="153">
        <f t="shared" si="5"/>
        <v>13.241195361273556</v>
      </c>
      <c r="AC40" s="153">
        <f t="shared" si="6"/>
        <v>13.47953687777648</v>
      </c>
      <c r="AD40" s="153">
        <f t="shared" si="7"/>
        <v>13.722168541576456</v>
      </c>
      <c r="AE40" s="153">
        <f t="shared" si="8"/>
        <v>13.969167575324834</v>
      </c>
      <c r="AF40" s="153">
        <f t="shared" si="9"/>
        <v>14.22061259168068</v>
      </c>
      <c r="AG40" s="153">
        <f t="shared" si="10"/>
        <v>14.476583618330933</v>
      </c>
      <c r="AH40" s="15"/>
    </row>
    <row r="41" spans="1:34" x14ac:dyDescent="0.25">
      <c r="A41" s="56" t="s">
        <v>65</v>
      </c>
      <c r="B41" s="116"/>
      <c r="C41" s="92"/>
      <c r="D41" s="116"/>
      <c r="E41" s="92"/>
      <c r="F41" s="116"/>
      <c r="G41" s="92"/>
      <c r="H41" s="116"/>
      <c r="I41" s="92"/>
      <c r="J41" s="116"/>
      <c r="K41" s="92"/>
      <c r="L41" s="116"/>
      <c r="M41" s="92"/>
      <c r="N41" s="116"/>
      <c r="O41" s="92"/>
      <c r="P41" s="92"/>
      <c r="Q41" s="91"/>
      <c r="R41" s="91"/>
      <c r="S41" s="92"/>
      <c r="T41" s="91"/>
      <c r="U41" s="91"/>
      <c r="V41" s="91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15"/>
    </row>
    <row r="42" spans="1:34" x14ac:dyDescent="0.25">
      <c r="A42" s="59" t="s">
        <v>177</v>
      </c>
      <c r="B42" s="5">
        <v>5</v>
      </c>
      <c r="C42" s="11">
        <f>Parameters!$D$17</f>
        <v>0.22</v>
      </c>
      <c r="D42" s="5">
        <v>6</v>
      </c>
      <c r="E42" s="11">
        <f>Parameters!$D$19</f>
        <v>0.26</v>
      </c>
      <c r="F42" s="5"/>
      <c r="G42" s="11"/>
      <c r="H42" s="5">
        <v>50</v>
      </c>
      <c r="I42" s="11">
        <f>Parameters!$D$23</f>
        <v>0.31</v>
      </c>
      <c r="J42" s="5">
        <v>10</v>
      </c>
      <c r="K42" s="11">
        <f>Parameters!$D$25</f>
        <v>0.31</v>
      </c>
      <c r="L42" s="4">
        <v>5</v>
      </c>
      <c r="M42" s="9">
        <f>Parameters!$D$27</f>
        <v>0.31</v>
      </c>
      <c r="N42" s="4">
        <v>5</v>
      </c>
      <c r="O42" s="9">
        <f>Parameters!$D$29</f>
        <v>0.31</v>
      </c>
      <c r="P42" s="9">
        <v>2</v>
      </c>
      <c r="Q42" s="3"/>
      <c r="R42" s="3"/>
      <c r="S42" s="36">
        <v>0.5</v>
      </c>
      <c r="T42" s="36"/>
      <c r="U42" s="36"/>
      <c r="V42" s="36"/>
      <c r="W42" s="93">
        <f t="shared" ref="W42:W62" si="12">IF((B42*C42+D42*E42+F42*G42+H42*I42+J42*K42+L42*M42+N42*O42+P42+Q42*R42)=0,"",
                          ((B42*C42+D42*E42+F42*G42+H42*I42+J42*K42+L42*M42+N42*O42)*IF(U42&gt;0,U42,1)+P42+IF(Q42=0,1,Q42)*R42)*(1+Overhead_Common)*IF(V42&gt;0,V42,1))</f>
        <v>30.735760000000003</v>
      </c>
      <c r="X42" s="153">
        <f t="shared" si="1"/>
        <v>30.735760000000003</v>
      </c>
      <c r="Y42" s="153">
        <f t="shared" si="2"/>
        <v>30.981646080000004</v>
      </c>
      <c r="Z42" s="153">
        <f t="shared" si="3"/>
        <v>31.260480894720001</v>
      </c>
      <c r="AA42" s="153">
        <f t="shared" si="4"/>
        <v>31.666867146351358</v>
      </c>
      <c r="AB42" s="153">
        <f t="shared" si="5"/>
        <v>32.110203286400278</v>
      </c>
      <c r="AC42" s="153">
        <f t="shared" si="6"/>
        <v>32.688186945555486</v>
      </c>
      <c r="AD42" s="153">
        <f t="shared" si="7"/>
        <v>33.276574310575484</v>
      </c>
      <c r="AE42" s="153">
        <f t="shared" si="8"/>
        <v>33.875552648165844</v>
      </c>
      <c r="AF42" s="153">
        <f t="shared" si="9"/>
        <v>34.485312595832831</v>
      </c>
      <c r="AG42" s="153">
        <f t="shared" si="10"/>
        <v>35.106048222557824</v>
      </c>
      <c r="AH42" s="15"/>
    </row>
    <row r="43" spans="1:34" x14ac:dyDescent="0.25">
      <c r="A43" s="59" t="s">
        <v>66</v>
      </c>
      <c r="B43" s="5">
        <v>5</v>
      </c>
      <c r="C43" s="11">
        <f>Parameters!$D$17</f>
        <v>0.22</v>
      </c>
      <c r="D43" s="5">
        <v>6</v>
      </c>
      <c r="E43" s="11">
        <f>Parameters!$D$19</f>
        <v>0.26</v>
      </c>
      <c r="F43" s="5"/>
      <c r="G43" s="11"/>
      <c r="H43" s="5">
        <v>50</v>
      </c>
      <c r="I43" s="11">
        <f>Parameters!$D$23</f>
        <v>0.31</v>
      </c>
      <c r="J43" s="5">
        <v>10</v>
      </c>
      <c r="K43" s="11">
        <f>Parameters!$D$25</f>
        <v>0.31</v>
      </c>
      <c r="L43" s="4">
        <v>5</v>
      </c>
      <c r="M43" s="9">
        <f>Parameters!$D$27</f>
        <v>0.31</v>
      </c>
      <c r="N43" s="4">
        <v>5</v>
      </c>
      <c r="O43" s="9">
        <f>Parameters!$D$29</f>
        <v>0.31</v>
      </c>
      <c r="P43" s="9">
        <v>2</v>
      </c>
      <c r="Q43" s="3"/>
      <c r="R43" s="3"/>
      <c r="S43" s="36">
        <v>0.5</v>
      </c>
      <c r="T43" s="36"/>
      <c r="U43" s="36"/>
      <c r="V43" s="36"/>
      <c r="W43" s="93">
        <f t="shared" si="12"/>
        <v>30.735760000000003</v>
      </c>
      <c r="X43" s="153">
        <f t="shared" si="1"/>
        <v>30.735760000000003</v>
      </c>
      <c r="Y43" s="153">
        <f t="shared" si="2"/>
        <v>30.981646080000004</v>
      </c>
      <c r="Z43" s="153">
        <f t="shared" si="3"/>
        <v>31.260480894720001</v>
      </c>
      <c r="AA43" s="153">
        <f t="shared" si="4"/>
        <v>31.666867146351358</v>
      </c>
      <c r="AB43" s="153">
        <f t="shared" si="5"/>
        <v>32.110203286400278</v>
      </c>
      <c r="AC43" s="153">
        <f t="shared" si="6"/>
        <v>32.688186945555486</v>
      </c>
      <c r="AD43" s="153">
        <f t="shared" si="7"/>
        <v>33.276574310575484</v>
      </c>
      <c r="AE43" s="153">
        <f t="shared" si="8"/>
        <v>33.875552648165844</v>
      </c>
      <c r="AF43" s="153">
        <f t="shared" si="9"/>
        <v>34.485312595832831</v>
      </c>
      <c r="AG43" s="153">
        <f t="shared" si="10"/>
        <v>35.106048222557824</v>
      </c>
      <c r="AH43" s="15"/>
    </row>
    <row r="44" spans="1:34" x14ac:dyDescent="0.25">
      <c r="A44" s="59" t="s">
        <v>143</v>
      </c>
      <c r="B44" s="5">
        <v>8</v>
      </c>
      <c r="C44" s="11">
        <f>Parameters!$D$17</f>
        <v>0.22</v>
      </c>
      <c r="D44" s="5">
        <v>8</v>
      </c>
      <c r="E44" s="11">
        <f>Parameters!$D$19</f>
        <v>0.26</v>
      </c>
      <c r="F44" s="5"/>
      <c r="G44" s="11"/>
      <c r="H44" s="5">
        <v>50</v>
      </c>
      <c r="I44" s="11">
        <f>Parameters!$D$23</f>
        <v>0.31</v>
      </c>
      <c r="J44" s="5">
        <v>15</v>
      </c>
      <c r="K44" s="11">
        <f>Parameters!$D$25</f>
        <v>0.31</v>
      </c>
      <c r="L44" s="4">
        <v>8</v>
      </c>
      <c r="M44" s="9">
        <f>Parameters!$D$27</f>
        <v>0.31</v>
      </c>
      <c r="N44" s="4">
        <v>5</v>
      </c>
      <c r="O44" s="9">
        <f>Parameters!$D$29</f>
        <v>0.31</v>
      </c>
      <c r="P44" s="9">
        <v>2</v>
      </c>
      <c r="Q44" s="3"/>
      <c r="R44" s="3"/>
      <c r="S44" s="36">
        <v>0.5</v>
      </c>
      <c r="T44" s="36"/>
      <c r="U44" s="36"/>
      <c r="V44" s="36"/>
      <c r="W44" s="93">
        <f t="shared" si="12"/>
        <v>35.003320000000002</v>
      </c>
      <c r="X44" s="153">
        <f t="shared" si="1"/>
        <v>35.003320000000002</v>
      </c>
      <c r="Y44" s="153">
        <f t="shared" si="2"/>
        <v>35.283346560000005</v>
      </c>
      <c r="Z44" s="153">
        <f t="shared" si="3"/>
        <v>35.600896679040005</v>
      </c>
      <c r="AA44" s="153">
        <f t="shared" si="4"/>
        <v>36.063708335867524</v>
      </c>
      <c r="AB44" s="153">
        <f t="shared" si="5"/>
        <v>36.568600252569667</v>
      </c>
      <c r="AC44" s="153">
        <f t="shared" si="6"/>
        <v>37.22683505711592</v>
      </c>
      <c r="AD44" s="153">
        <f t="shared" si="7"/>
        <v>37.896918088144005</v>
      </c>
      <c r="AE44" s="153">
        <f t="shared" si="8"/>
        <v>38.579062613730599</v>
      </c>
      <c r="AF44" s="153">
        <f t="shared" si="9"/>
        <v>39.273485740777751</v>
      </c>
      <c r="AG44" s="153">
        <f t="shared" si="10"/>
        <v>39.980408484111749</v>
      </c>
      <c r="AH44" s="15"/>
    </row>
    <row r="45" spans="1:34" x14ac:dyDescent="0.25">
      <c r="A45" s="59" t="s">
        <v>67</v>
      </c>
      <c r="B45" s="5">
        <v>5</v>
      </c>
      <c r="C45" s="11">
        <f>Parameters!$D$17</f>
        <v>0.22</v>
      </c>
      <c r="D45" s="5">
        <v>8</v>
      </c>
      <c r="E45" s="11">
        <f>Parameters!$D$19</f>
        <v>0.26</v>
      </c>
      <c r="F45" s="5"/>
      <c r="G45" s="11"/>
      <c r="H45" s="5">
        <v>50</v>
      </c>
      <c r="I45" s="11">
        <f>Parameters!$D$23</f>
        <v>0.31</v>
      </c>
      <c r="J45" s="5">
        <v>5</v>
      </c>
      <c r="K45" s="11">
        <f>Parameters!$D$25</f>
        <v>0.31</v>
      </c>
      <c r="L45" s="4"/>
      <c r="M45" s="9"/>
      <c r="N45" s="4">
        <v>5</v>
      </c>
      <c r="O45" s="9">
        <f>Parameters!$D$29</f>
        <v>0.31</v>
      </c>
      <c r="P45" s="8"/>
      <c r="Q45" s="3"/>
      <c r="R45" s="3"/>
      <c r="S45" s="36">
        <v>0.5</v>
      </c>
      <c r="T45" s="36"/>
      <c r="U45" s="36"/>
      <c r="V45" s="36"/>
      <c r="W45" s="93">
        <f t="shared" si="12"/>
        <v>25.395479999999999</v>
      </c>
      <c r="X45" s="153">
        <f t="shared" si="1"/>
        <v>25.395479999999999</v>
      </c>
      <c r="Y45" s="153">
        <f t="shared" si="2"/>
        <v>25.598643839999998</v>
      </c>
      <c r="Z45" s="153">
        <f t="shared" si="3"/>
        <v>25.829031634559996</v>
      </c>
      <c r="AA45" s="153">
        <f t="shared" si="4"/>
        <v>26.164809045809275</v>
      </c>
      <c r="AB45" s="153">
        <f t="shared" si="5"/>
        <v>26.531116372450605</v>
      </c>
      <c r="AC45" s="153">
        <f t="shared" si="6"/>
        <v>27.008676467154714</v>
      </c>
      <c r="AD45" s="153">
        <f t="shared" si="7"/>
        <v>27.494832643563498</v>
      </c>
      <c r="AE45" s="153">
        <f t="shared" si="8"/>
        <v>27.989739631147643</v>
      </c>
      <c r="AF45" s="153">
        <f t="shared" si="9"/>
        <v>28.493554944508301</v>
      </c>
      <c r="AG45" s="153">
        <f t="shared" si="10"/>
        <v>29.00643893350945</v>
      </c>
      <c r="AH45" s="15"/>
    </row>
    <row r="46" spans="1:34" x14ac:dyDescent="0.25">
      <c r="A46" s="59" t="s">
        <v>68</v>
      </c>
      <c r="B46" s="5">
        <v>4</v>
      </c>
      <c r="C46" s="11">
        <f>Parameters!$D$17</f>
        <v>0.22</v>
      </c>
      <c r="D46" s="5">
        <v>5</v>
      </c>
      <c r="E46" s="11">
        <f>Parameters!$D$19</f>
        <v>0.26</v>
      </c>
      <c r="F46" s="5"/>
      <c r="G46" s="11"/>
      <c r="H46" s="5"/>
      <c r="I46" s="11"/>
      <c r="J46" s="5"/>
      <c r="K46" s="25"/>
      <c r="L46" s="4">
        <v>2</v>
      </c>
      <c r="M46" s="9">
        <f>Parameters!$D$27</f>
        <v>0.31</v>
      </c>
      <c r="N46" s="4">
        <v>1</v>
      </c>
      <c r="O46" s="9">
        <f>Parameters!$D$29</f>
        <v>0.31</v>
      </c>
      <c r="P46" s="9">
        <v>2</v>
      </c>
      <c r="Q46" s="3"/>
      <c r="R46" s="3"/>
      <c r="S46" s="36">
        <v>0.5</v>
      </c>
      <c r="T46" s="36"/>
      <c r="U46" s="36"/>
      <c r="V46" s="36"/>
      <c r="W46" s="93">
        <f t="shared" si="12"/>
        <v>5.9582600000000001</v>
      </c>
      <c r="X46" s="153">
        <f t="shared" si="1"/>
        <v>5.9582600000000001</v>
      </c>
      <c r="Y46" s="153">
        <f t="shared" si="2"/>
        <v>6.0059260800000001</v>
      </c>
      <c r="Z46" s="153">
        <f t="shared" si="3"/>
        <v>6.059979414719999</v>
      </c>
      <c r="AA46" s="153">
        <f t="shared" si="4"/>
        <v>6.1387591471113581</v>
      </c>
      <c r="AB46" s="153">
        <f t="shared" si="5"/>
        <v>6.2247017751709173</v>
      </c>
      <c r="AC46" s="153">
        <f t="shared" si="6"/>
        <v>6.3367464071239938</v>
      </c>
      <c r="AD46" s="153">
        <f t="shared" si="7"/>
        <v>6.4508078424522255</v>
      </c>
      <c r="AE46" s="153">
        <f t="shared" si="8"/>
        <v>6.5669223836163653</v>
      </c>
      <c r="AF46" s="153">
        <f t="shared" si="9"/>
        <v>6.6851269865214595</v>
      </c>
      <c r="AG46" s="153">
        <f t="shared" si="10"/>
        <v>6.8054592722788456</v>
      </c>
      <c r="AH46" s="15"/>
    </row>
    <row r="47" spans="1:34" x14ac:dyDescent="0.25">
      <c r="A47" s="59" t="s">
        <v>144</v>
      </c>
      <c r="B47" s="5">
        <v>5</v>
      </c>
      <c r="C47" s="11">
        <f>Parameters!$D$17</f>
        <v>0.22</v>
      </c>
      <c r="D47" s="5">
        <v>6</v>
      </c>
      <c r="E47" s="11">
        <f>Parameters!$D$19</f>
        <v>0.26</v>
      </c>
      <c r="F47" s="5"/>
      <c r="G47" s="11"/>
      <c r="H47" s="5">
        <v>50</v>
      </c>
      <c r="I47" s="11">
        <f>Parameters!$D$23</f>
        <v>0.31</v>
      </c>
      <c r="J47" s="5">
        <v>15</v>
      </c>
      <c r="K47" s="11">
        <f>Parameters!$D$25</f>
        <v>0.31</v>
      </c>
      <c r="L47" s="4">
        <v>5</v>
      </c>
      <c r="M47" s="9">
        <f>Parameters!$D$27</f>
        <v>0.31</v>
      </c>
      <c r="N47" s="4">
        <v>5</v>
      </c>
      <c r="O47" s="9">
        <f>Parameters!$D$29</f>
        <v>0.31</v>
      </c>
      <c r="P47" s="9">
        <v>2</v>
      </c>
      <c r="Q47" s="3"/>
      <c r="R47" s="3"/>
      <c r="S47" s="36">
        <v>0.5</v>
      </c>
      <c r="T47" s="36"/>
      <c r="U47" s="36"/>
      <c r="V47" s="36"/>
      <c r="W47" s="93">
        <f t="shared" si="12"/>
        <v>32.543060000000004</v>
      </c>
      <c r="X47" s="153">
        <f t="shared" si="1"/>
        <v>32.543060000000004</v>
      </c>
      <c r="Y47" s="153">
        <f t="shared" si="2"/>
        <v>32.803404480000005</v>
      </c>
      <c r="Z47" s="153">
        <f t="shared" si="3"/>
        <v>33.098635120320004</v>
      </c>
      <c r="AA47" s="153">
        <f t="shared" si="4"/>
        <v>33.528917376884159</v>
      </c>
      <c r="AB47" s="153">
        <f t="shared" si="5"/>
        <v>33.998322220160539</v>
      </c>
      <c r="AC47" s="153">
        <f t="shared" si="6"/>
        <v>34.610292020123431</v>
      </c>
      <c r="AD47" s="153">
        <f t="shared" si="7"/>
        <v>35.233277276485651</v>
      </c>
      <c r="AE47" s="153">
        <f t="shared" si="8"/>
        <v>35.867476267462393</v>
      </c>
      <c r="AF47" s="153">
        <f t="shared" si="9"/>
        <v>36.513090840276718</v>
      </c>
      <c r="AG47" s="153">
        <f t="shared" si="10"/>
        <v>37.170326475401701</v>
      </c>
      <c r="AH47" s="15"/>
    </row>
    <row r="48" spans="1:34" x14ac:dyDescent="0.25">
      <c r="A48" s="59" t="s">
        <v>145</v>
      </c>
      <c r="B48" s="5">
        <v>5</v>
      </c>
      <c r="C48" s="11">
        <f>Parameters!$D$17</f>
        <v>0.22</v>
      </c>
      <c r="D48" s="5">
        <v>6</v>
      </c>
      <c r="E48" s="11">
        <f>Parameters!$D$19</f>
        <v>0.26</v>
      </c>
      <c r="F48" s="5"/>
      <c r="G48" s="11"/>
      <c r="H48" s="5">
        <v>50</v>
      </c>
      <c r="I48" s="11">
        <f>Parameters!$D$23</f>
        <v>0.31</v>
      </c>
      <c r="J48" s="5">
        <v>15</v>
      </c>
      <c r="K48" s="11">
        <f>Parameters!$D$25</f>
        <v>0.31</v>
      </c>
      <c r="L48" s="4">
        <v>5</v>
      </c>
      <c r="M48" s="9">
        <f>Parameters!$D$27</f>
        <v>0.31</v>
      </c>
      <c r="N48" s="4">
        <v>5</v>
      </c>
      <c r="O48" s="9">
        <f>Parameters!$D$29</f>
        <v>0.31</v>
      </c>
      <c r="P48" s="9">
        <v>2</v>
      </c>
      <c r="Q48" s="3"/>
      <c r="R48" s="3"/>
      <c r="S48" s="36">
        <v>0.5</v>
      </c>
      <c r="T48" s="36"/>
      <c r="U48" s="36"/>
      <c r="V48" s="36"/>
      <c r="W48" s="93">
        <f t="shared" si="12"/>
        <v>32.543060000000004</v>
      </c>
      <c r="X48" s="153">
        <f t="shared" si="1"/>
        <v>32.543060000000004</v>
      </c>
      <c r="Y48" s="153">
        <f t="shared" si="2"/>
        <v>32.803404480000005</v>
      </c>
      <c r="Z48" s="153">
        <f t="shared" si="3"/>
        <v>33.098635120320004</v>
      </c>
      <c r="AA48" s="153">
        <f t="shared" si="4"/>
        <v>33.528917376884159</v>
      </c>
      <c r="AB48" s="153">
        <f t="shared" si="5"/>
        <v>33.998322220160539</v>
      </c>
      <c r="AC48" s="153">
        <f t="shared" si="6"/>
        <v>34.610292020123431</v>
      </c>
      <c r="AD48" s="153">
        <f t="shared" si="7"/>
        <v>35.233277276485651</v>
      </c>
      <c r="AE48" s="153">
        <f t="shared" si="8"/>
        <v>35.867476267462393</v>
      </c>
      <c r="AF48" s="153">
        <f t="shared" si="9"/>
        <v>36.513090840276718</v>
      </c>
      <c r="AG48" s="153">
        <f t="shared" si="10"/>
        <v>37.170326475401701</v>
      </c>
      <c r="AH48" s="15"/>
    </row>
    <row r="49" spans="1:34" x14ac:dyDescent="0.25">
      <c r="A49" s="62" t="s">
        <v>146</v>
      </c>
      <c r="B49" s="5">
        <v>10</v>
      </c>
      <c r="C49" s="11">
        <f>Parameters!$D$17</f>
        <v>0.22</v>
      </c>
      <c r="D49" s="5">
        <v>8</v>
      </c>
      <c r="E49" s="11">
        <f>Parameters!$D$19</f>
        <v>0.26</v>
      </c>
      <c r="F49" s="5"/>
      <c r="G49" s="11"/>
      <c r="H49" s="5">
        <v>50</v>
      </c>
      <c r="I49" s="11">
        <f>Parameters!$D$23</f>
        <v>0.31</v>
      </c>
      <c r="J49" s="5">
        <v>10</v>
      </c>
      <c r="K49" s="11">
        <f>Parameters!$D$25</f>
        <v>0.31</v>
      </c>
      <c r="L49" s="4">
        <v>10</v>
      </c>
      <c r="M49" s="9">
        <f>Parameters!$D$27</f>
        <v>0.31</v>
      </c>
      <c r="N49" s="4">
        <v>5</v>
      </c>
      <c r="O49" s="9">
        <f>Parameters!$D$29</f>
        <v>0.31</v>
      </c>
      <c r="P49" s="9">
        <v>2</v>
      </c>
      <c r="Q49" s="3"/>
      <c r="R49" s="3"/>
      <c r="S49" s="36">
        <v>0.5</v>
      </c>
      <c r="T49" s="36"/>
      <c r="U49" s="36"/>
      <c r="V49" s="36"/>
      <c r="W49" s="93">
        <f t="shared" si="12"/>
        <v>34.431980000000003</v>
      </c>
      <c r="X49" s="153">
        <f t="shared" si="1"/>
        <v>34.431980000000003</v>
      </c>
      <c r="Y49" s="153">
        <f t="shared" si="2"/>
        <v>34.707435840000002</v>
      </c>
      <c r="Z49" s="153">
        <f t="shared" si="3"/>
        <v>35.019802762559998</v>
      </c>
      <c r="AA49" s="153">
        <f t="shared" si="4"/>
        <v>35.475060198473273</v>
      </c>
      <c r="AB49" s="153">
        <f t="shared" si="5"/>
        <v>35.971711041251901</v>
      </c>
      <c r="AC49" s="153">
        <f t="shared" si="6"/>
        <v>36.619201839994439</v>
      </c>
      <c r="AD49" s="153">
        <f t="shared" si="7"/>
        <v>37.278347473114337</v>
      </c>
      <c r="AE49" s="153">
        <f t="shared" si="8"/>
        <v>37.949357727630392</v>
      </c>
      <c r="AF49" s="153">
        <f t="shared" si="9"/>
        <v>38.632446166727739</v>
      </c>
      <c r="AG49" s="153">
        <f t="shared" si="10"/>
        <v>39.327830197728836</v>
      </c>
      <c r="AH49" s="15"/>
    </row>
    <row r="50" spans="1:34" s="32" customFormat="1" x14ac:dyDescent="0.25">
      <c r="A50" s="60" t="s">
        <v>69</v>
      </c>
      <c r="B50" s="5">
        <v>5</v>
      </c>
      <c r="C50" s="11">
        <f>Parameters!$D$17</f>
        <v>0.22</v>
      </c>
      <c r="D50" s="5">
        <v>6</v>
      </c>
      <c r="E50" s="11">
        <f>Parameters!$D$19</f>
        <v>0.26</v>
      </c>
      <c r="F50" s="5"/>
      <c r="G50" s="11"/>
      <c r="H50" s="5">
        <v>50</v>
      </c>
      <c r="I50" s="11">
        <f>Parameters!$D$23</f>
        <v>0.31</v>
      </c>
      <c r="J50" s="5">
        <v>10</v>
      </c>
      <c r="K50" s="11">
        <f>Parameters!$D$25</f>
        <v>0.31</v>
      </c>
      <c r="L50" s="4">
        <v>5</v>
      </c>
      <c r="M50" s="9">
        <f>Parameters!$D$27</f>
        <v>0.31</v>
      </c>
      <c r="N50" s="4">
        <v>5</v>
      </c>
      <c r="O50" s="9">
        <f>Parameters!$D$29</f>
        <v>0.31</v>
      </c>
      <c r="P50" s="9">
        <v>2</v>
      </c>
      <c r="Q50" s="3"/>
      <c r="R50" s="3"/>
      <c r="S50" s="36">
        <v>0.5</v>
      </c>
      <c r="T50" s="36"/>
      <c r="U50" s="36"/>
      <c r="V50" s="36"/>
      <c r="W50" s="93">
        <f t="shared" si="12"/>
        <v>30.735760000000003</v>
      </c>
      <c r="X50" s="153">
        <f t="shared" si="1"/>
        <v>30.735760000000003</v>
      </c>
      <c r="Y50" s="153">
        <f t="shared" si="2"/>
        <v>30.981646080000004</v>
      </c>
      <c r="Z50" s="153">
        <f t="shared" si="3"/>
        <v>31.260480894720001</v>
      </c>
      <c r="AA50" s="153">
        <f t="shared" si="4"/>
        <v>31.666867146351358</v>
      </c>
      <c r="AB50" s="153">
        <f t="shared" si="5"/>
        <v>32.110203286400278</v>
      </c>
      <c r="AC50" s="153">
        <f t="shared" si="6"/>
        <v>32.688186945555486</v>
      </c>
      <c r="AD50" s="153">
        <f t="shared" si="7"/>
        <v>33.276574310575484</v>
      </c>
      <c r="AE50" s="153">
        <f t="shared" si="8"/>
        <v>33.875552648165844</v>
      </c>
      <c r="AF50" s="153">
        <f t="shared" si="9"/>
        <v>34.485312595832831</v>
      </c>
      <c r="AG50" s="153">
        <f t="shared" si="10"/>
        <v>35.106048222557824</v>
      </c>
      <c r="AH50" s="68"/>
    </row>
    <row r="51" spans="1:34" x14ac:dyDescent="0.25">
      <c r="A51" s="57" t="s">
        <v>146</v>
      </c>
      <c r="B51" s="5">
        <v>8</v>
      </c>
      <c r="C51" s="11">
        <f>Parameters!$D$17</f>
        <v>0.22</v>
      </c>
      <c r="D51" s="5">
        <v>10</v>
      </c>
      <c r="E51" s="11">
        <f>Parameters!$D$19</f>
        <v>0.26</v>
      </c>
      <c r="F51" s="2"/>
      <c r="G51" s="13"/>
      <c r="H51" s="4">
        <v>50</v>
      </c>
      <c r="I51" s="11">
        <f>Parameters!$D$23</f>
        <v>0.31</v>
      </c>
      <c r="J51" s="4">
        <v>10</v>
      </c>
      <c r="K51" s="11">
        <f>Parameters!$D$25</f>
        <v>0.31</v>
      </c>
      <c r="L51" s="3"/>
      <c r="M51" s="8"/>
      <c r="N51" s="5">
        <v>10</v>
      </c>
      <c r="O51" s="9">
        <f>Parameters!$D$29</f>
        <v>0.31</v>
      </c>
      <c r="P51" s="8"/>
      <c r="Q51" s="3"/>
      <c r="R51" s="3"/>
      <c r="S51" s="36">
        <v>0.5</v>
      </c>
      <c r="T51" s="36"/>
      <c r="U51" s="36"/>
      <c r="V51" s="36"/>
      <c r="W51" s="93">
        <f t="shared" si="12"/>
        <v>30.385960000000001</v>
      </c>
      <c r="X51" s="153">
        <f t="shared" si="1"/>
        <v>30.385960000000001</v>
      </c>
      <c r="Y51" s="153">
        <f t="shared" si="2"/>
        <v>30.629047679999999</v>
      </c>
      <c r="Z51" s="153">
        <f t="shared" si="3"/>
        <v>30.904709109119995</v>
      </c>
      <c r="AA51" s="153">
        <f t="shared" si="4"/>
        <v>31.306470327538552</v>
      </c>
      <c r="AB51" s="153">
        <f t="shared" si="5"/>
        <v>31.744760912124093</v>
      </c>
      <c r="AC51" s="153">
        <f t="shared" si="6"/>
        <v>32.316166608542325</v>
      </c>
      <c r="AD51" s="153">
        <f t="shared" si="7"/>
        <v>32.897857607496086</v>
      </c>
      <c r="AE51" s="153">
        <f t="shared" si="8"/>
        <v>33.490019044431016</v>
      </c>
      <c r="AF51" s="153">
        <f t="shared" si="9"/>
        <v>34.092839387230775</v>
      </c>
      <c r="AG51" s="153">
        <f t="shared" si="10"/>
        <v>34.706510496200927</v>
      </c>
      <c r="AH51" s="15"/>
    </row>
    <row r="52" spans="1:34" x14ac:dyDescent="0.25">
      <c r="A52" s="59" t="s">
        <v>147</v>
      </c>
      <c r="B52" s="5">
        <v>8</v>
      </c>
      <c r="C52" s="11">
        <f>Parameters!$D$17</f>
        <v>0.22</v>
      </c>
      <c r="D52" s="5">
        <v>6</v>
      </c>
      <c r="E52" s="11">
        <f>Parameters!$D$19</f>
        <v>0.26</v>
      </c>
      <c r="F52" s="5"/>
      <c r="G52" s="11"/>
      <c r="H52" s="5">
        <v>50</v>
      </c>
      <c r="I52" s="11">
        <f>Parameters!$D$23</f>
        <v>0.31</v>
      </c>
      <c r="J52" s="5">
        <v>15</v>
      </c>
      <c r="K52" s="11">
        <f>Parameters!$D$25</f>
        <v>0.31</v>
      </c>
      <c r="L52" s="4">
        <v>5</v>
      </c>
      <c r="M52" s="9">
        <f>Parameters!$D$27</f>
        <v>0.31</v>
      </c>
      <c r="N52" s="4">
        <v>10</v>
      </c>
      <c r="O52" s="9">
        <f>Parameters!$D$29</f>
        <v>0.31</v>
      </c>
      <c r="P52" s="9">
        <v>2</v>
      </c>
      <c r="Q52" s="3"/>
      <c r="R52" s="3"/>
      <c r="S52" s="36">
        <v>0.5</v>
      </c>
      <c r="T52" s="36"/>
      <c r="U52" s="36"/>
      <c r="V52" s="36"/>
      <c r="W52" s="93">
        <f t="shared" si="12"/>
        <v>35.11992</v>
      </c>
      <c r="X52" s="153">
        <f t="shared" si="1"/>
        <v>35.11992</v>
      </c>
      <c r="Y52" s="153">
        <f t="shared" si="2"/>
        <v>35.400879359999998</v>
      </c>
      <c r="Z52" s="153">
        <f t="shared" si="3"/>
        <v>35.719487274239995</v>
      </c>
      <c r="AA52" s="153">
        <f t="shared" si="4"/>
        <v>36.183840608805113</v>
      </c>
      <c r="AB52" s="153">
        <f t="shared" si="5"/>
        <v>36.690414377328388</v>
      </c>
      <c r="AC52" s="153">
        <f t="shared" si="6"/>
        <v>37.350841836120303</v>
      </c>
      <c r="AD52" s="153">
        <f t="shared" si="7"/>
        <v>38.023156989170467</v>
      </c>
      <c r="AE52" s="153">
        <f t="shared" si="8"/>
        <v>38.707573814975532</v>
      </c>
      <c r="AF52" s="153">
        <f t="shared" si="9"/>
        <v>39.404310143645091</v>
      </c>
      <c r="AG52" s="153">
        <f t="shared" si="10"/>
        <v>40.113587726230705</v>
      </c>
      <c r="AH52" s="15"/>
    </row>
    <row r="53" spans="1:34" x14ac:dyDescent="0.25">
      <c r="A53" s="59" t="s">
        <v>148</v>
      </c>
      <c r="B53" s="5">
        <v>5</v>
      </c>
      <c r="C53" s="11">
        <f>Parameters!$D$17</f>
        <v>0.22</v>
      </c>
      <c r="D53" s="5">
        <v>12</v>
      </c>
      <c r="E53" s="11">
        <f>Parameters!$D$19</f>
        <v>0.26</v>
      </c>
      <c r="F53" s="5"/>
      <c r="G53" s="11"/>
      <c r="H53" s="5">
        <v>50</v>
      </c>
      <c r="I53" s="11">
        <f>Parameters!$D$23</f>
        <v>0.31</v>
      </c>
      <c r="J53" s="5">
        <v>10</v>
      </c>
      <c r="K53" s="11">
        <f>Parameters!$D$25</f>
        <v>0.31</v>
      </c>
      <c r="L53" s="4">
        <v>2</v>
      </c>
      <c r="M53" s="9">
        <f>Parameters!$D$27</f>
        <v>0.31</v>
      </c>
      <c r="N53" s="4">
        <v>10</v>
      </c>
      <c r="O53" s="9">
        <f>Parameters!$D$29</f>
        <v>0.31</v>
      </c>
      <c r="P53" s="9">
        <v>2</v>
      </c>
      <c r="Q53" s="3"/>
      <c r="R53" s="3"/>
      <c r="S53" s="36">
        <v>0.5</v>
      </c>
      <c r="T53" s="36"/>
      <c r="U53" s="36"/>
      <c r="V53" s="36"/>
      <c r="W53" s="93">
        <f t="shared" si="12"/>
        <v>33.277639999999998</v>
      </c>
      <c r="X53" s="153">
        <f t="shared" si="1"/>
        <v>33.277639999999998</v>
      </c>
      <c r="Y53" s="153">
        <f t="shared" si="2"/>
        <v>33.543861119999995</v>
      </c>
      <c r="Z53" s="153">
        <f t="shared" si="3"/>
        <v>33.845755870079991</v>
      </c>
      <c r="AA53" s="153">
        <f t="shared" si="4"/>
        <v>34.285750696391027</v>
      </c>
      <c r="AB53" s="153">
        <f t="shared" si="5"/>
        <v>34.7657512061405</v>
      </c>
      <c r="AC53" s="153">
        <f t="shared" si="6"/>
        <v>35.391534727851031</v>
      </c>
      <c r="AD53" s="153">
        <f t="shared" si="7"/>
        <v>36.028582352952348</v>
      </c>
      <c r="AE53" s="153">
        <f t="shared" si="8"/>
        <v>36.677096835305491</v>
      </c>
      <c r="AF53" s="153">
        <f t="shared" si="9"/>
        <v>37.337284578340991</v>
      </c>
      <c r="AG53" s="153">
        <f t="shared" si="10"/>
        <v>38.009355700751129</v>
      </c>
      <c r="AH53" s="15"/>
    </row>
    <row r="54" spans="1:34" x14ac:dyDescent="0.25">
      <c r="A54" s="59" t="s">
        <v>70</v>
      </c>
      <c r="B54" s="5">
        <v>5</v>
      </c>
      <c r="C54" s="11">
        <f>Parameters!$D$17</f>
        <v>0.22</v>
      </c>
      <c r="D54" s="5">
        <v>15</v>
      </c>
      <c r="E54" s="11">
        <f>Parameters!$D$19</f>
        <v>0.26</v>
      </c>
      <c r="F54" s="5"/>
      <c r="G54" s="11"/>
      <c r="H54" s="5">
        <v>50</v>
      </c>
      <c r="I54" s="11">
        <f>Parameters!$D$23</f>
        <v>0.31</v>
      </c>
      <c r="J54" s="5">
        <v>10</v>
      </c>
      <c r="K54" s="11">
        <f>Parameters!$D$25</f>
        <v>0.31</v>
      </c>
      <c r="L54" s="4"/>
      <c r="M54" s="9"/>
      <c r="N54" s="4">
        <v>10</v>
      </c>
      <c r="O54" s="9">
        <f>Parameters!$D$29</f>
        <v>0.31</v>
      </c>
      <c r="P54" s="9">
        <v>2</v>
      </c>
      <c r="Q54" s="3"/>
      <c r="R54" s="3"/>
      <c r="S54" s="36">
        <v>0.5</v>
      </c>
      <c r="T54" s="36"/>
      <c r="U54" s="36"/>
      <c r="V54" s="36"/>
      <c r="W54" s="93">
        <f t="shared" si="12"/>
        <v>33.464199999999998</v>
      </c>
      <c r="X54" s="153">
        <f t="shared" si="1"/>
        <v>33.464199999999998</v>
      </c>
      <c r="Y54" s="153">
        <f t="shared" si="2"/>
        <v>33.731913599999999</v>
      </c>
      <c r="Z54" s="153">
        <f t="shared" si="3"/>
        <v>34.035500822399996</v>
      </c>
      <c r="AA54" s="153">
        <f t="shared" si="4"/>
        <v>34.477962333091192</v>
      </c>
      <c r="AB54" s="153">
        <f t="shared" si="5"/>
        <v>34.960653805754468</v>
      </c>
      <c r="AC54" s="153">
        <f t="shared" si="6"/>
        <v>35.589945574258046</v>
      </c>
      <c r="AD54" s="153">
        <f t="shared" si="7"/>
        <v>36.230564594594689</v>
      </c>
      <c r="AE54" s="153">
        <f t="shared" si="8"/>
        <v>36.882714757297393</v>
      </c>
      <c r="AF54" s="153">
        <f t="shared" si="9"/>
        <v>37.54660362292875</v>
      </c>
      <c r="AG54" s="153">
        <f t="shared" si="10"/>
        <v>38.222442488141468</v>
      </c>
      <c r="AH54" s="15"/>
    </row>
    <row r="55" spans="1:34" x14ac:dyDescent="0.25">
      <c r="A55" s="59" t="s">
        <v>149</v>
      </c>
      <c r="B55" s="5">
        <v>5</v>
      </c>
      <c r="C55" s="11">
        <f>Parameters!$D$17</f>
        <v>0.22</v>
      </c>
      <c r="D55" s="5">
        <v>7</v>
      </c>
      <c r="E55" s="11">
        <f>Parameters!$D$19</f>
        <v>0.26</v>
      </c>
      <c r="F55" s="5"/>
      <c r="G55" s="11"/>
      <c r="H55" s="5"/>
      <c r="I55" s="11"/>
      <c r="J55" s="5"/>
      <c r="K55" s="9"/>
      <c r="L55" s="4">
        <v>4</v>
      </c>
      <c r="M55" s="9">
        <f>Parameters!$D$27</f>
        <v>0.31</v>
      </c>
      <c r="N55" s="4"/>
      <c r="O55" s="9"/>
      <c r="P55" s="9">
        <v>2</v>
      </c>
      <c r="Q55" s="3"/>
      <c r="R55" s="3"/>
      <c r="S55" s="36">
        <v>0.5</v>
      </c>
      <c r="T55" s="36"/>
      <c r="U55" s="36"/>
      <c r="V55" s="36"/>
      <c r="W55" s="93">
        <f t="shared" si="12"/>
        <v>7.1825599999999996</v>
      </c>
      <c r="X55" s="153">
        <f t="shared" si="1"/>
        <v>7.1825599999999996</v>
      </c>
      <c r="Y55" s="153">
        <f t="shared" si="2"/>
        <v>7.2400204800000001</v>
      </c>
      <c r="Z55" s="153">
        <f t="shared" si="3"/>
        <v>7.305180664319999</v>
      </c>
      <c r="AA55" s="153">
        <f t="shared" si="4"/>
        <v>7.4001480129561585</v>
      </c>
      <c r="AB55" s="153">
        <f t="shared" si="5"/>
        <v>7.5037500851375452</v>
      </c>
      <c r="AC55" s="153">
        <f t="shared" si="6"/>
        <v>7.6388175866700214</v>
      </c>
      <c r="AD55" s="153">
        <f t="shared" si="7"/>
        <v>7.7763163032300815</v>
      </c>
      <c r="AE55" s="153">
        <f t="shared" si="8"/>
        <v>7.9162899966882234</v>
      </c>
      <c r="AF55" s="153">
        <f t="shared" si="9"/>
        <v>8.058783216628612</v>
      </c>
      <c r="AG55" s="153">
        <f t="shared" si="10"/>
        <v>8.2038413145279279</v>
      </c>
      <c r="AH55" s="15"/>
    </row>
    <row r="56" spans="1:34" x14ac:dyDescent="0.25">
      <c r="A56" s="59" t="s">
        <v>150</v>
      </c>
      <c r="B56" s="5">
        <v>5</v>
      </c>
      <c r="C56" s="11">
        <f>Parameters!$D$17</f>
        <v>0.22</v>
      </c>
      <c r="D56" s="5">
        <v>15</v>
      </c>
      <c r="E56" s="11">
        <f>Parameters!$D$19</f>
        <v>0.26</v>
      </c>
      <c r="F56" s="5"/>
      <c r="G56" s="11"/>
      <c r="H56" s="5">
        <v>50</v>
      </c>
      <c r="I56" s="11">
        <f>Parameters!$D$23</f>
        <v>0.31</v>
      </c>
      <c r="J56" s="5">
        <v>10</v>
      </c>
      <c r="K56" s="11">
        <f>Parameters!$D$25</f>
        <v>0.31</v>
      </c>
      <c r="L56" s="4"/>
      <c r="M56" s="9"/>
      <c r="N56" s="4">
        <v>10</v>
      </c>
      <c r="O56" s="9">
        <f>Parameters!$D$29</f>
        <v>0.31</v>
      </c>
      <c r="P56" s="9">
        <v>2</v>
      </c>
      <c r="Q56" s="3"/>
      <c r="R56" s="3"/>
      <c r="S56" s="36">
        <v>0.5</v>
      </c>
      <c r="T56" s="36"/>
      <c r="U56" s="36"/>
      <c r="V56" s="36"/>
      <c r="W56" s="93">
        <f t="shared" si="12"/>
        <v>33.464199999999998</v>
      </c>
      <c r="X56" s="153">
        <f t="shared" si="1"/>
        <v>33.464199999999998</v>
      </c>
      <c r="Y56" s="153">
        <f t="shared" si="2"/>
        <v>33.731913599999999</v>
      </c>
      <c r="Z56" s="153">
        <f t="shared" si="3"/>
        <v>34.035500822399996</v>
      </c>
      <c r="AA56" s="153">
        <f t="shared" si="4"/>
        <v>34.477962333091192</v>
      </c>
      <c r="AB56" s="153">
        <f t="shared" si="5"/>
        <v>34.960653805754468</v>
      </c>
      <c r="AC56" s="153">
        <f t="shared" si="6"/>
        <v>35.589945574258046</v>
      </c>
      <c r="AD56" s="153">
        <f t="shared" si="7"/>
        <v>36.230564594594689</v>
      </c>
      <c r="AE56" s="153">
        <f t="shared" si="8"/>
        <v>36.882714757297393</v>
      </c>
      <c r="AF56" s="153">
        <f t="shared" si="9"/>
        <v>37.54660362292875</v>
      </c>
      <c r="AG56" s="153">
        <f t="shared" si="10"/>
        <v>38.222442488141468</v>
      </c>
      <c r="AH56" s="15"/>
    </row>
    <row r="57" spans="1:34" x14ac:dyDescent="0.25">
      <c r="A57" s="63" t="s">
        <v>151</v>
      </c>
      <c r="B57" s="5">
        <v>4</v>
      </c>
      <c r="C57" s="11">
        <f>Parameters!$D$17</f>
        <v>0.22</v>
      </c>
      <c r="D57" s="5">
        <v>5</v>
      </c>
      <c r="E57" s="11">
        <f>Parameters!$D$19</f>
        <v>0.26</v>
      </c>
      <c r="F57" s="5"/>
      <c r="G57" s="11"/>
      <c r="H57" s="5"/>
      <c r="I57" s="11"/>
      <c r="J57" s="5"/>
      <c r="K57" s="9"/>
      <c r="L57" s="4"/>
      <c r="M57" s="9"/>
      <c r="N57" s="4">
        <v>2</v>
      </c>
      <c r="O57" s="9">
        <f>Parameters!$D$29</f>
        <v>0.31</v>
      </c>
      <c r="P57" s="8"/>
      <c r="Q57" s="3"/>
      <c r="R57" s="3"/>
      <c r="S57" s="36">
        <v>0.5</v>
      </c>
      <c r="T57" s="36"/>
      <c r="U57" s="36"/>
      <c r="V57" s="36"/>
      <c r="W57" s="93">
        <f t="shared" si="12"/>
        <v>3.2648000000000001</v>
      </c>
      <c r="X57" s="153">
        <f t="shared" si="1"/>
        <v>3.2648000000000001</v>
      </c>
      <c r="Y57" s="153">
        <f t="shared" si="2"/>
        <v>3.2909184000000002</v>
      </c>
      <c r="Z57" s="153">
        <f t="shared" si="3"/>
        <v>3.3205366655999997</v>
      </c>
      <c r="AA57" s="153">
        <f t="shared" si="4"/>
        <v>3.3637036422527995</v>
      </c>
      <c r="AB57" s="153">
        <f t="shared" si="5"/>
        <v>3.4107954932443389</v>
      </c>
      <c r="AC57" s="153">
        <f t="shared" si="6"/>
        <v>3.4721898121227373</v>
      </c>
      <c r="AD57" s="153">
        <f t="shared" si="7"/>
        <v>3.5346892287409464</v>
      </c>
      <c r="AE57" s="153">
        <f t="shared" si="8"/>
        <v>3.5983136348582834</v>
      </c>
      <c r="AF57" s="153">
        <f t="shared" si="9"/>
        <v>3.6630832802857327</v>
      </c>
      <c r="AG57" s="153">
        <f t="shared" si="10"/>
        <v>3.7290187793308758</v>
      </c>
      <c r="AH57" s="15"/>
    </row>
    <row r="58" spans="1:34" x14ac:dyDescent="0.25">
      <c r="A58" s="64" t="s">
        <v>152</v>
      </c>
      <c r="B58" s="5">
        <v>3</v>
      </c>
      <c r="C58" s="11">
        <f>Parameters!$D$17</f>
        <v>0.22</v>
      </c>
      <c r="D58" s="5">
        <v>5</v>
      </c>
      <c r="E58" s="11">
        <f>Parameters!$D$19</f>
        <v>0.26</v>
      </c>
      <c r="F58" s="5"/>
      <c r="G58" s="11"/>
      <c r="H58" s="5">
        <v>50</v>
      </c>
      <c r="I58" s="11">
        <f>Parameters!$D$23</f>
        <v>0.31</v>
      </c>
      <c r="J58" s="5"/>
      <c r="K58" s="9"/>
      <c r="L58" s="4">
        <v>5</v>
      </c>
      <c r="M58" s="9">
        <f>Parameters!$D$27</f>
        <v>0.31</v>
      </c>
      <c r="N58" s="3"/>
      <c r="O58" s="8"/>
      <c r="P58" s="8"/>
      <c r="Q58" s="3"/>
      <c r="R58" s="3"/>
      <c r="S58" s="36"/>
      <c r="T58" s="36"/>
      <c r="U58" s="36"/>
      <c r="V58" s="36"/>
      <c r="W58" s="93">
        <f t="shared" si="12"/>
        <v>22.165659999999999</v>
      </c>
      <c r="X58" s="153">
        <f t="shared" si="1"/>
        <v>22.165659999999999</v>
      </c>
      <c r="Y58" s="153">
        <f t="shared" si="2"/>
        <v>22.342985280000001</v>
      </c>
      <c r="Z58" s="153">
        <f t="shared" si="3"/>
        <v>22.544072147519998</v>
      </c>
      <c r="AA58" s="153">
        <f t="shared" si="4"/>
        <v>22.837145085437754</v>
      </c>
      <c r="AB58" s="153">
        <f t="shared" si="5"/>
        <v>23.156865116633885</v>
      </c>
      <c r="AC58" s="153">
        <f t="shared" si="6"/>
        <v>23.573688688733295</v>
      </c>
      <c r="AD58" s="153">
        <f t="shared" si="7"/>
        <v>23.998015085130493</v>
      </c>
      <c r="AE58" s="153">
        <f t="shared" si="8"/>
        <v>24.429979356662841</v>
      </c>
      <c r="AF58" s="153">
        <f t="shared" si="9"/>
        <v>24.869718985082773</v>
      </c>
      <c r="AG58" s="153">
        <f t="shared" si="10"/>
        <v>25.317373926814263</v>
      </c>
      <c r="AH58" s="15"/>
    </row>
    <row r="59" spans="1:34" x14ac:dyDescent="0.25">
      <c r="A59" s="64" t="s">
        <v>153</v>
      </c>
      <c r="B59" s="5">
        <v>5</v>
      </c>
      <c r="C59" s="11">
        <f>Parameters!$D$17</f>
        <v>0.22</v>
      </c>
      <c r="D59" s="5">
        <v>15</v>
      </c>
      <c r="E59" s="11">
        <f>Parameters!$D$19</f>
        <v>0.26</v>
      </c>
      <c r="F59" s="5"/>
      <c r="G59" s="11"/>
      <c r="H59" s="5">
        <v>50</v>
      </c>
      <c r="I59" s="11">
        <f>Parameters!$D$23</f>
        <v>0.31</v>
      </c>
      <c r="J59" s="5">
        <v>15</v>
      </c>
      <c r="K59" s="11">
        <f>Parameters!$D$25</f>
        <v>0.31</v>
      </c>
      <c r="L59" s="4">
        <v>15</v>
      </c>
      <c r="M59" s="9">
        <f>Parameters!$D$27</f>
        <v>0.31</v>
      </c>
      <c r="N59" s="5">
        <v>5</v>
      </c>
      <c r="O59" s="9">
        <f>Parameters!$D$29</f>
        <v>0.31</v>
      </c>
      <c r="P59" s="8"/>
      <c r="Q59" s="3"/>
      <c r="R59" s="3"/>
      <c r="S59" s="36"/>
      <c r="T59" s="36"/>
      <c r="U59" s="36"/>
      <c r="V59" s="36"/>
      <c r="W59" s="93">
        <f t="shared" si="12"/>
        <v>36.554099999999998</v>
      </c>
      <c r="X59" s="153">
        <f t="shared" si="1"/>
        <v>36.554099999999998</v>
      </c>
      <c r="Y59" s="153">
        <f t="shared" si="2"/>
        <v>36.846532799999999</v>
      </c>
      <c r="Z59" s="153">
        <f t="shared" si="3"/>
        <v>37.178151595199992</v>
      </c>
      <c r="AA59" s="153">
        <f t="shared" si="4"/>
        <v>37.661467565937585</v>
      </c>
      <c r="AB59" s="153">
        <f t="shared" si="5"/>
        <v>38.188728111860712</v>
      </c>
      <c r="AC59" s="153">
        <f t="shared" si="6"/>
        <v>38.876125217874204</v>
      </c>
      <c r="AD59" s="153">
        <f t="shared" si="7"/>
        <v>39.575895471795938</v>
      </c>
      <c r="AE59" s="153">
        <f t="shared" si="8"/>
        <v>40.288261590288265</v>
      </c>
      <c r="AF59" s="153">
        <f t="shared" si="9"/>
        <v>41.013450298913455</v>
      </c>
      <c r="AG59" s="153">
        <f t="shared" si="10"/>
        <v>41.751692404293898</v>
      </c>
      <c r="AH59" s="15"/>
    </row>
    <row r="60" spans="1:34" x14ac:dyDescent="0.25">
      <c r="A60" s="64" t="s">
        <v>154</v>
      </c>
      <c r="B60" s="5">
        <v>5</v>
      </c>
      <c r="C60" s="11">
        <f>Parameters!$D$17</f>
        <v>0.22</v>
      </c>
      <c r="D60" s="5">
        <v>10</v>
      </c>
      <c r="E60" s="11">
        <f>Parameters!$D$19</f>
        <v>0.26</v>
      </c>
      <c r="F60" s="5"/>
      <c r="G60" s="11"/>
      <c r="H60" s="5">
        <v>50</v>
      </c>
      <c r="I60" s="11">
        <f>Parameters!$D$23</f>
        <v>0.31</v>
      </c>
      <c r="J60" s="5">
        <v>15</v>
      </c>
      <c r="K60" s="11">
        <f>Parameters!$D$25</f>
        <v>0.31</v>
      </c>
      <c r="L60" s="4">
        <v>10</v>
      </c>
      <c r="M60" s="9">
        <f>Parameters!$D$27</f>
        <v>0.31</v>
      </c>
      <c r="N60" s="3"/>
      <c r="O60" s="8"/>
      <c r="P60" s="8"/>
      <c r="Q60" s="3"/>
      <c r="R60" s="3"/>
      <c r="S60" s="36"/>
      <c r="T60" s="36"/>
      <c r="U60" s="36"/>
      <c r="V60" s="36"/>
      <c r="W60" s="93">
        <f t="shared" si="12"/>
        <v>31.4237</v>
      </c>
      <c r="X60" s="153">
        <f t="shared" si="1"/>
        <v>31.4237</v>
      </c>
      <c r="Y60" s="153">
        <f t="shared" si="2"/>
        <v>31.6750896</v>
      </c>
      <c r="Z60" s="153">
        <f t="shared" si="3"/>
        <v>31.960165406399998</v>
      </c>
      <c r="AA60" s="153">
        <f t="shared" si="4"/>
        <v>32.375647556683198</v>
      </c>
      <c r="AB60" s="153">
        <f t="shared" si="5"/>
        <v>32.828906622476765</v>
      </c>
      <c r="AC60" s="153">
        <f t="shared" si="6"/>
        <v>33.41982694168135</v>
      </c>
      <c r="AD60" s="153">
        <f t="shared" si="7"/>
        <v>34.021383826631613</v>
      </c>
      <c r="AE60" s="153">
        <f t="shared" si="8"/>
        <v>34.633768735510984</v>
      </c>
      <c r="AF60" s="153">
        <f t="shared" si="9"/>
        <v>35.257176572750183</v>
      </c>
      <c r="AG60" s="153">
        <f t="shared" si="10"/>
        <v>35.891805751059685</v>
      </c>
      <c r="AH60" s="15"/>
    </row>
    <row r="61" spans="1:34" x14ac:dyDescent="0.25">
      <c r="A61" s="64" t="s">
        <v>155</v>
      </c>
      <c r="B61" s="5">
        <v>5</v>
      </c>
      <c r="C61" s="11">
        <f>Parameters!$D$17</f>
        <v>0.22</v>
      </c>
      <c r="D61" s="5">
        <v>10</v>
      </c>
      <c r="E61" s="11">
        <f>Parameters!$D$19</f>
        <v>0.26</v>
      </c>
      <c r="F61" s="5"/>
      <c r="G61" s="11"/>
      <c r="H61" s="5"/>
      <c r="I61" s="11"/>
      <c r="J61" s="5">
        <v>10</v>
      </c>
      <c r="K61" s="11">
        <f>Parameters!$D$25</f>
        <v>0.31</v>
      </c>
      <c r="L61" s="4">
        <v>5</v>
      </c>
      <c r="M61" s="9">
        <f>Parameters!$D$27</f>
        <v>0.31</v>
      </c>
      <c r="N61" s="3"/>
      <c r="O61" s="8"/>
      <c r="P61" s="8"/>
      <c r="Q61" s="3"/>
      <c r="R61" s="3"/>
      <c r="S61" s="36"/>
      <c r="T61" s="36"/>
      <c r="U61" s="36"/>
      <c r="V61" s="36"/>
      <c r="W61" s="93">
        <f t="shared" si="12"/>
        <v>9.7361000000000004</v>
      </c>
      <c r="X61" s="153">
        <f t="shared" si="1"/>
        <v>9.7361000000000004</v>
      </c>
      <c r="Y61" s="153">
        <f t="shared" si="2"/>
        <v>9.8139888000000006</v>
      </c>
      <c r="Z61" s="153">
        <f t="shared" si="3"/>
        <v>9.9023146991999997</v>
      </c>
      <c r="AA61" s="153">
        <f t="shared" si="4"/>
        <v>10.031044790289599</v>
      </c>
      <c r="AB61" s="153">
        <f t="shared" si="5"/>
        <v>10.171479417353654</v>
      </c>
      <c r="AC61" s="153">
        <f t="shared" si="6"/>
        <v>10.354566046866019</v>
      </c>
      <c r="AD61" s="153">
        <f t="shared" si="7"/>
        <v>10.540948235709607</v>
      </c>
      <c r="AE61" s="153">
        <f t="shared" si="8"/>
        <v>10.730685303952379</v>
      </c>
      <c r="AF61" s="153">
        <f t="shared" si="9"/>
        <v>10.923837639423523</v>
      </c>
      <c r="AG61" s="153">
        <f t="shared" si="10"/>
        <v>11.120466716933146</v>
      </c>
      <c r="AH61" s="15"/>
    </row>
    <row r="62" spans="1:34" x14ac:dyDescent="0.25">
      <c r="A62" s="64" t="s">
        <v>156</v>
      </c>
      <c r="B62" s="5"/>
      <c r="C62" s="11"/>
      <c r="D62" s="5">
        <v>10</v>
      </c>
      <c r="E62" s="11">
        <f>Parameters!$D$19</f>
        <v>0.26</v>
      </c>
      <c r="F62" s="5"/>
      <c r="G62" s="11"/>
      <c r="H62" s="5">
        <v>10</v>
      </c>
      <c r="I62" s="11">
        <f>Parameters!$D$23</f>
        <v>0.31</v>
      </c>
      <c r="J62" s="5"/>
      <c r="K62" s="9"/>
      <c r="L62" s="4">
        <v>15</v>
      </c>
      <c r="M62" s="9">
        <f>Parameters!$D$27</f>
        <v>0.31</v>
      </c>
      <c r="N62" s="3"/>
      <c r="O62" s="8"/>
      <c r="P62" s="8"/>
      <c r="Q62" s="3"/>
      <c r="R62" s="3"/>
      <c r="S62" s="36"/>
      <c r="T62" s="36"/>
      <c r="U62" s="36"/>
      <c r="V62" s="36"/>
      <c r="W62" s="93">
        <f t="shared" si="12"/>
        <v>12.068100000000001</v>
      </c>
      <c r="X62" s="153">
        <f t="shared" si="1"/>
        <v>12.068100000000001</v>
      </c>
      <c r="Y62" s="153">
        <f t="shared" si="2"/>
        <v>12.164644800000001</v>
      </c>
      <c r="Z62" s="153">
        <f t="shared" si="3"/>
        <v>12.274126603200001</v>
      </c>
      <c r="AA62" s="153">
        <f t="shared" si="4"/>
        <v>12.4336902490416</v>
      </c>
      <c r="AB62" s="153">
        <f t="shared" si="5"/>
        <v>12.607761912528183</v>
      </c>
      <c r="AC62" s="153">
        <f t="shared" si="6"/>
        <v>12.83470162695369</v>
      </c>
      <c r="AD62" s="153">
        <f t="shared" si="7"/>
        <v>13.065726256238856</v>
      </c>
      <c r="AE62" s="153">
        <f t="shared" si="8"/>
        <v>13.300909328851155</v>
      </c>
      <c r="AF62" s="153">
        <f t="shared" si="9"/>
        <v>13.540325696770475</v>
      </c>
      <c r="AG62" s="153">
        <f t="shared" si="10"/>
        <v>13.784051559312344</v>
      </c>
      <c r="AH62" s="15"/>
    </row>
  </sheetData>
  <autoFilter ref="A2:W62" xr:uid="{00000000-0009-0000-0000-000002000000}"/>
  <mergeCells count="12">
    <mergeCell ref="X1:AG1"/>
    <mergeCell ref="Q1:R1"/>
    <mergeCell ref="B1:C1"/>
    <mergeCell ref="D1:E1"/>
    <mergeCell ref="F1:G1"/>
    <mergeCell ref="H1:I1"/>
    <mergeCell ref="J1:K1"/>
    <mergeCell ref="L1:M1"/>
    <mergeCell ref="N1:O1"/>
    <mergeCell ref="T1:T2"/>
    <mergeCell ref="U1:U2"/>
    <mergeCell ref="V1:V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6F5C9-450F-4B9F-8783-6758FD1DCFD3}">
  <dimension ref="A1:AG10"/>
  <sheetViews>
    <sheetView zoomScale="70" zoomScaleNormal="70" workbookViewId="0">
      <pane xSplit="1" ySplit="2" topLeftCell="W3" activePane="bottomRight" state="frozen"/>
      <selection pane="topRight" activeCell="B1" sqref="B1"/>
      <selection pane="bottomLeft" activeCell="A3" sqref="A3"/>
      <selection pane="bottomRight" activeCell="AB23" sqref="AB23"/>
    </sheetView>
  </sheetViews>
  <sheetFormatPr defaultColWidth="24.5703125" defaultRowHeight="15.75" x14ac:dyDescent="0.25"/>
  <cols>
    <col min="1" max="1" width="110.85546875" style="157" customWidth="1"/>
    <col min="2" max="2" width="13.7109375" style="1" customWidth="1"/>
    <col min="3" max="3" width="13.85546875" style="14" customWidth="1"/>
    <col min="4" max="4" width="13.42578125" style="1" customWidth="1"/>
    <col min="5" max="5" width="13.85546875" style="14" customWidth="1"/>
    <col min="6" max="6" width="13.5703125" style="1" customWidth="1"/>
    <col min="7" max="7" width="13" style="14" customWidth="1"/>
    <col min="8" max="8" width="13" style="1" customWidth="1"/>
    <col min="9" max="9" width="13.85546875" style="14" customWidth="1"/>
    <col min="10" max="10" width="14" style="1" customWidth="1"/>
    <col min="11" max="11" width="13" style="15" customWidth="1"/>
    <col min="12" max="12" width="14.42578125" customWidth="1"/>
    <col min="13" max="13" width="13" style="15" customWidth="1"/>
    <col min="14" max="14" width="13.5703125" customWidth="1"/>
    <col min="15" max="15" width="13" style="15" customWidth="1"/>
    <col min="16" max="16" width="17.28515625" style="15" customWidth="1"/>
    <col min="17" max="17" width="13.140625" customWidth="1"/>
    <col min="18" max="18" width="13" style="15" customWidth="1"/>
    <col min="19" max="19" width="21" style="35" customWidth="1"/>
    <col min="20" max="20" width="19" style="35" customWidth="1"/>
    <col min="21" max="21" width="16.28515625" style="35" customWidth="1"/>
    <col min="22" max="22" width="16.5703125" style="35" customWidth="1"/>
    <col min="23" max="23" width="14.7109375" style="15" customWidth="1"/>
    <col min="24" max="24" width="14.85546875" customWidth="1"/>
    <col min="25" max="33" width="13.5703125" customWidth="1"/>
  </cols>
  <sheetData>
    <row r="1" spans="1:33" ht="90" x14ac:dyDescent="0.25">
      <c r="A1" s="158" t="s">
        <v>163</v>
      </c>
      <c r="B1" s="164" t="s">
        <v>7</v>
      </c>
      <c r="C1" s="162"/>
      <c r="D1" s="162" t="s">
        <v>4</v>
      </c>
      <c r="E1" s="162"/>
      <c r="F1" s="162" t="s">
        <v>203</v>
      </c>
      <c r="G1" s="162"/>
      <c r="H1" s="162" t="s">
        <v>1</v>
      </c>
      <c r="I1" s="162"/>
      <c r="J1" s="162" t="s">
        <v>0</v>
      </c>
      <c r="K1" s="162"/>
      <c r="L1" s="162" t="s">
        <v>3</v>
      </c>
      <c r="M1" s="162"/>
      <c r="N1" s="162" t="s">
        <v>2</v>
      </c>
      <c r="O1" s="162"/>
      <c r="P1" s="16" t="s">
        <v>71</v>
      </c>
      <c r="Q1" s="163" t="s">
        <v>8</v>
      </c>
      <c r="R1" s="163"/>
      <c r="S1" s="39" t="s">
        <v>74</v>
      </c>
      <c r="T1" s="168" t="s">
        <v>350</v>
      </c>
      <c r="U1" s="169" t="s">
        <v>349</v>
      </c>
      <c r="V1" s="169" t="s">
        <v>348</v>
      </c>
      <c r="X1" s="166" t="s">
        <v>194</v>
      </c>
      <c r="Y1" s="167"/>
      <c r="Z1" s="167"/>
      <c r="AA1" s="167"/>
      <c r="AB1" s="167"/>
      <c r="AC1" s="167"/>
      <c r="AD1" s="167"/>
      <c r="AE1" s="167"/>
      <c r="AF1" s="167"/>
      <c r="AG1" s="167"/>
    </row>
    <row r="2" spans="1:33" ht="60" x14ac:dyDescent="0.25">
      <c r="A2" s="158" t="s">
        <v>6</v>
      </c>
      <c r="B2" s="78" t="s">
        <v>72</v>
      </c>
      <c r="C2" s="48" t="s">
        <v>73</v>
      </c>
      <c r="D2" s="78" t="s">
        <v>72</v>
      </c>
      <c r="E2" s="48" t="s">
        <v>73</v>
      </c>
      <c r="F2" s="78" t="s">
        <v>72</v>
      </c>
      <c r="G2" s="48" t="s">
        <v>73</v>
      </c>
      <c r="H2" s="78" t="s">
        <v>72</v>
      </c>
      <c r="I2" s="48" t="s">
        <v>73</v>
      </c>
      <c r="J2" s="78" t="s">
        <v>72</v>
      </c>
      <c r="K2" s="48" t="s">
        <v>73</v>
      </c>
      <c r="L2" s="78" t="s">
        <v>72</v>
      </c>
      <c r="M2" s="48" t="s">
        <v>73</v>
      </c>
      <c r="N2" s="78" t="s">
        <v>72</v>
      </c>
      <c r="O2" s="48" t="s">
        <v>73</v>
      </c>
      <c r="P2" s="48" t="s">
        <v>5</v>
      </c>
      <c r="Q2" s="78" t="s">
        <v>72</v>
      </c>
      <c r="R2" s="48" t="s">
        <v>73</v>
      </c>
      <c r="S2" s="40" t="s">
        <v>75</v>
      </c>
      <c r="T2" s="168"/>
      <c r="U2" s="169"/>
      <c r="V2" s="169"/>
      <c r="W2" s="24" t="s">
        <v>171</v>
      </c>
      <c r="X2" s="22">
        <v>2019</v>
      </c>
      <c r="Y2" s="44">
        <v>2020</v>
      </c>
      <c r="Z2" s="44">
        <v>2021</v>
      </c>
      <c r="AA2" s="44">
        <v>2022</v>
      </c>
      <c r="AB2" s="44">
        <v>2023</v>
      </c>
      <c r="AC2" s="44">
        <v>2024</v>
      </c>
      <c r="AD2" s="44">
        <v>2025</v>
      </c>
      <c r="AE2" s="44">
        <v>2026</v>
      </c>
      <c r="AF2" s="44">
        <v>2027</v>
      </c>
      <c r="AG2" s="44">
        <v>2028</v>
      </c>
    </row>
    <row r="3" spans="1:33" ht="15.75" customHeight="1" x14ac:dyDescent="0.25">
      <c r="A3" s="56" t="s">
        <v>366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1"/>
      <c r="X3" s="43">
        <f>'Αγορά 3α_Summary'!X3</f>
        <v>8.0000000000000002E-3</v>
      </c>
      <c r="Y3" s="43">
        <f>'Αγορά 3α_Summary'!Y3</f>
        <v>8.9999999999999993E-3</v>
      </c>
      <c r="Z3" s="43">
        <f>'Αγορά 3α_Summary'!Z3</f>
        <v>1.2999999999999999E-2</v>
      </c>
      <c r="AA3" s="43">
        <f>'Αγορά 3α_Summary'!AA3</f>
        <v>1.4E-2</v>
      </c>
      <c r="AB3" s="43">
        <f>'Αγορά 3α_Summary'!AB3</f>
        <v>1.7999999999999999E-2</v>
      </c>
      <c r="AC3" s="43">
        <f>'Αγορά 3α_Summary'!AC3</f>
        <v>1.7999999999999999E-2</v>
      </c>
      <c r="AD3" s="43">
        <f>'Αγορά 3α_Summary'!AD3</f>
        <v>1.7999999999999999E-2</v>
      </c>
      <c r="AE3" s="43">
        <f>'Αγορά 3α_Summary'!AE3</f>
        <v>1.7999999999999999E-2</v>
      </c>
      <c r="AF3" s="43">
        <f>'Αγορά 3α_Summary'!AF3</f>
        <v>1.7999999999999999E-2</v>
      </c>
      <c r="AG3" s="43">
        <f>'Αγορά 3α_Summary'!AG3</f>
        <v>1.7999999999999999E-2</v>
      </c>
    </row>
    <row r="4" spans="1:33" ht="15.75" customHeight="1" x14ac:dyDescent="0.25">
      <c r="A4" s="159" t="s">
        <v>365</v>
      </c>
      <c r="B4" s="50">
        <v>8</v>
      </c>
      <c r="C4" s="49">
        <f>Parameters!$D$17</f>
        <v>0.22</v>
      </c>
      <c r="D4" s="50">
        <v>15</v>
      </c>
      <c r="E4" s="49">
        <f>Parameters!$D$19</f>
        <v>0.26</v>
      </c>
      <c r="F4" s="50"/>
      <c r="G4" s="49"/>
      <c r="H4" s="50">
        <v>50</v>
      </c>
      <c r="I4" s="11">
        <f>Parameters!$D$23</f>
        <v>0.31</v>
      </c>
      <c r="J4" s="50">
        <v>35</v>
      </c>
      <c r="K4" s="49">
        <f>Parameters!$D$25</f>
        <v>0.31</v>
      </c>
      <c r="L4" s="50">
        <v>10</v>
      </c>
      <c r="M4" s="9">
        <f>Parameters!$D$27</f>
        <v>0.31</v>
      </c>
      <c r="N4" s="50">
        <v>8</v>
      </c>
      <c r="O4" s="9">
        <f>Parameters!$D$29</f>
        <v>0.31</v>
      </c>
      <c r="P4" s="50">
        <v>2</v>
      </c>
      <c r="Q4" s="50"/>
      <c r="R4" s="49"/>
      <c r="S4" s="152"/>
      <c r="T4" s="152"/>
      <c r="U4" s="152"/>
      <c r="V4" s="152"/>
      <c r="W4" s="93">
        <f t="shared" ref="W4:W10" si="0">IF((B4*C4+D4*E4+F4*G4+H4*I4+J4*K4+L4*M4+N4*O4+P4+Q4*R4)=0,"",
                          ((B4*C4+D4*E4+F4*G4+H4*I4+J4*K4+L4*M4+N4*O4)*IF(U4&gt;0,U4,1)+P4+IF(Q4=0,1,Q4)*R4)*(1+Overhead_Common)*IF(V4&gt;0,V4,1))</f>
        <v>46.161939999999994</v>
      </c>
      <c r="X4" s="15">
        <f t="shared" ref="X4:X10" si="1">W4</f>
        <v>46.161939999999994</v>
      </c>
      <c r="Y4" s="15">
        <f t="shared" ref="Y4:Y10" si="2">X4*(1+$X$3)</f>
        <v>46.531235519999996</v>
      </c>
      <c r="Z4" s="15">
        <f t="shared" ref="Z4:Z10" si="3">Y4*(1+$Y$3)</f>
        <v>46.950016639679994</v>
      </c>
      <c r="AA4" s="15">
        <f t="shared" ref="AA4:AA10" si="4">Z4*(1+$Z$3)</f>
        <v>47.560366855995831</v>
      </c>
      <c r="AB4" s="15">
        <f t="shared" ref="AB4:AB10" si="5">AA4*(1+$AA$3)</f>
        <v>48.226211991979774</v>
      </c>
      <c r="AC4" s="15">
        <f t="shared" ref="AC4:AC10" si="6">AB4*(1+$AB$3)</f>
        <v>49.09428380783541</v>
      </c>
      <c r="AD4" s="15">
        <f t="shared" ref="AD4:AD10" si="7">AC4*(1+$AC$3)</f>
        <v>49.977980916376445</v>
      </c>
      <c r="AE4" s="15">
        <f t="shared" ref="AE4:AE10" si="8">AD4*(1+$AD$3)</f>
        <v>50.877584572871221</v>
      </c>
      <c r="AF4" s="15">
        <f t="shared" ref="AF4:AF10" si="9">AE4*(1+$AE$3)</f>
        <v>51.793381095182902</v>
      </c>
      <c r="AG4" s="15">
        <f t="shared" ref="AG4:AG10" si="10">AF4*(1+$AF$3)</f>
        <v>52.725661954896196</v>
      </c>
    </row>
    <row r="5" spans="1:33" ht="15.75" customHeight="1" x14ac:dyDescent="0.25">
      <c r="A5" s="159" t="s">
        <v>364</v>
      </c>
      <c r="B5" s="50">
        <v>8</v>
      </c>
      <c r="C5" s="49">
        <f>Parameters!$D$17</f>
        <v>0.22</v>
      </c>
      <c r="D5" s="50">
        <v>15</v>
      </c>
      <c r="E5" s="49">
        <f>Parameters!$D$19</f>
        <v>0.26</v>
      </c>
      <c r="F5" s="50"/>
      <c r="G5" s="49"/>
      <c r="H5" s="50">
        <v>50</v>
      </c>
      <c r="I5" s="11">
        <f>Parameters!$D$23</f>
        <v>0.31</v>
      </c>
      <c r="J5" s="50">
        <v>35</v>
      </c>
      <c r="K5" s="49">
        <f>Parameters!$D$25</f>
        <v>0.31</v>
      </c>
      <c r="L5" s="50">
        <v>15</v>
      </c>
      <c r="M5" s="9">
        <f>Parameters!$D$27</f>
        <v>0.31</v>
      </c>
      <c r="N5" s="50">
        <v>8</v>
      </c>
      <c r="O5" s="9">
        <f>Parameters!$D$29</f>
        <v>0.31</v>
      </c>
      <c r="P5" s="50">
        <v>2</v>
      </c>
      <c r="Q5" s="50"/>
      <c r="R5" s="49"/>
      <c r="S5" s="152"/>
      <c r="T5" s="152"/>
      <c r="U5" s="152"/>
      <c r="V5" s="152"/>
      <c r="W5" s="93">
        <f t="shared" si="0"/>
        <v>47.969239999999992</v>
      </c>
      <c r="X5" s="15">
        <f t="shared" si="1"/>
        <v>47.969239999999992</v>
      </c>
      <c r="Y5" s="15">
        <f t="shared" si="2"/>
        <v>48.352993919999996</v>
      </c>
      <c r="Z5" s="15">
        <f t="shared" si="3"/>
        <v>48.788170865279994</v>
      </c>
      <c r="AA5" s="15">
        <f t="shared" si="4"/>
        <v>49.422417086528633</v>
      </c>
      <c r="AB5" s="15">
        <f t="shared" si="5"/>
        <v>50.114330925740035</v>
      </c>
      <c r="AC5" s="15">
        <f t="shared" si="6"/>
        <v>51.016388882403355</v>
      </c>
      <c r="AD5" s="15">
        <f t="shared" si="7"/>
        <v>51.934683882286613</v>
      </c>
      <c r="AE5" s="15">
        <f t="shared" si="8"/>
        <v>52.869508192167771</v>
      </c>
      <c r="AF5" s="15">
        <f t="shared" si="9"/>
        <v>53.821159339626789</v>
      </c>
      <c r="AG5" s="15">
        <f t="shared" si="10"/>
        <v>54.789940207740074</v>
      </c>
    </row>
    <row r="6" spans="1:33" x14ac:dyDescent="0.25">
      <c r="A6" s="159" t="s">
        <v>363</v>
      </c>
      <c r="B6" s="50">
        <v>19</v>
      </c>
      <c r="C6" s="49">
        <f>Parameters!$D$17</f>
        <v>0.22</v>
      </c>
      <c r="D6" s="50">
        <v>28</v>
      </c>
      <c r="E6" s="49">
        <f>Parameters!$D$19</f>
        <v>0.26</v>
      </c>
      <c r="F6" s="50">
        <v>22</v>
      </c>
      <c r="G6" s="49">
        <v>0</v>
      </c>
      <c r="H6" s="50">
        <v>50</v>
      </c>
      <c r="I6" s="11">
        <f>Parameters!$D$23</f>
        <v>0.31</v>
      </c>
      <c r="J6" s="50">
        <v>100</v>
      </c>
      <c r="K6" s="49">
        <f>Parameters!$D$25</f>
        <v>0.31</v>
      </c>
      <c r="L6" s="50">
        <v>21</v>
      </c>
      <c r="M6" s="9">
        <f>Parameters!$D$27</f>
        <v>0.31</v>
      </c>
      <c r="N6" s="50">
        <v>7</v>
      </c>
      <c r="O6" s="9">
        <f>Parameters!$D$29</f>
        <v>0.31</v>
      </c>
      <c r="P6" s="50"/>
      <c r="Q6" s="50"/>
      <c r="R6" s="49"/>
      <c r="S6" s="152"/>
      <c r="T6" s="152"/>
      <c r="U6" s="152"/>
      <c r="V6" s="152"/>
      <c r="W6" s="93">
        <f t="shared" si="0"/>
        <v>77.702239999999989</v>
      </c>
      <c r="X6" s="15">
        <f t="shared" si="1"/>
        <v>77.702239999999989</v>
      </c>
      <c r="Y6" s="15">
        <f t="shared" si="2"/>
        <v>78.323857919999995</v>
      </c>
      <c r="Z6" s="15">
        <f t="shared" si="3"/>
        <v>79.028772641279986</v>
      </c>
      <c r="AA6" s="15">
        <f t="shared" si="4"/>
        <v>80.056146685616611</v>
      </c>
      <c r="AB6" s="15">
        <f t="shared" si="5"/>
        <v>81.176932739215246</v>
      </c>
      <c r="AC6" s="15">
        <f t="shared" si="6"/>
        <v>82.638117528521121</v>
      </c>
      <c r="AD6" s="15">
        <f t="shared" si="7"/>
        <v>84.125603644034499</v>
      </c>
      <c r="AE6" s="15">
        <f t="shared" si="8"/>
        <v>85.639864509627117</v>
      </c>
      <c r="AF6" s="15">
        <f t="shared" si="9"/>
        <v>87.18138207080041</v>
      </c>
      <c r="AG6" s="15">
        <f t="shared" si="10"/>
        <v>88.750646948074817</v>
      </c>
    </row>
    <row r="7" spans="1:33" x14ac:dyDescent="0.25">
      <c r="A7" s="159" t="s">
        <v>362</v>
      </c>
      <c r="B7" s="50">
        <v>4</v>
      </c>
      <c r="C7" s="49">
        <f>Parameters!$D$17</f>
        <v>0.22</v>
      </c>
      <c r="D7" s="50">
        <v>5</v>
      </c>
      <c r="E7" s="49">
        <f>Parameters!$D$19</f>
        <v>0.26</v>
      </c>
      <c r="F7" s="50"/>
      <c r="G7" s="49"/>
      <c r="H7" s="50"/>
      <c r="I7" s="11"/>
      <c r="J7" s="50"/>
      <c r="K7" s="49"/>
      <c r="L7" s="50"/>
      <c r="M7" s="9"/>
      <c r="N7" s="50">
        <v>2</v>
      </c>
      <c r="O7" s="9">
        <f>Parameters!$D$29</f>
        <v>0.31</v>
      </c>
      <c r="P7" s="50"/>
      <c r="Q7" s="50"/>
      <c r="R7" s="49"/>
      <c r="S7" s="152">
        <v>0.5</v>
      </c>
      <c r="T7" s="152"/>
      <c r="U7" s="152"/>
      <c r="V7" s="152"/>
      <c r="W7" s="93">
        <f t="shared" si="0"/>
        <v>3.2648000000000001</v>
      </c>
      <c r="X7" s="15">
        <f t="shared" si="1"/>
        <v>3.2648000000000001</v>
      </c>
      <c r="Y7" s="15">
        <f t="shared" si="2"/>
        <v>3.2909184000000002</v>
      </c>
      <c r="Z7" s="15">
        <f t="shared" si="3"/>
        <v>3.3205366655999997</v>
      </c>
      <c r="AA7" s="15">
        <f t="shared" si="4"/>
        <v>3.3637036422527995</v>
      </c>
      <c r="AB7" s="15">
        <f t="shared" si="5"/>
        <v>3.4107954932443389</v>
      </c>
      <c r="AC7" s="15">
        <f t="shared" si="6"/>
        <v>3.4721898121227373</v>
      </c>
      <c r="AD7" s="15">
        <f t="shared" si="7"/>
        <v>3.5346892287409464</v>
      </c>
      <c r="AE7" s="15">
        <f t="shared" si="8"/>
        <v>3.5983136348582834</v>
      </c>
      <c r="AF7" s="15">
        <f t="shared" si="9"/>
        <v>3.6630832802857327</v>
      </c>
      <c r="AG7" s="15">
        <f t="shared" si="10"/>
        <v>3.7290187793308758</v>
      </c>
    </row>
    <row r="8" spans="1:33" x14ac:dyDescent="0.25">
      <c r="A8" s="159" t="s">
        <v>361</v>
      </c>
      <c r="B8" s="50">
        <v>8</v>
      </c>
      <c r="C8" s="49">
        <f>Parameters!$D$17</f>
        <v>0.22</v>
      </c>
      <c r="D8" s="50">
        <v>15</v>
      </c>
      <c r="E8" s="49">
        <f>Parameters!$D$19</f>
        <v>0.26</v>
      </c>
      <c r="F8" s="50"/>
      <c r="G8" s="49"/>
      <c r="H8" s="50">
        <v>50</v>
      </c>
      <c r="I8" s="11">
        <f>Parameters!$D$23</f>
        <v>0.31</v>
      </c>
      <c r="J8" s="50">
        <v>35</v>
      </c>
      <c r="K8" s="49">
        <f>Parameters!$D$25</f>
        <v>0.31</v>
      </c>
      <c r="L8" s="50">
        <v>15</v>
      </c>
      <c r="M8" s="9">
        <f>Parameters!$D$27</f>
        <v>0.31</v>
      </c>
      <c r="N8" s="50">
        <v>8</v>
      </c>
      <c r="O8" s="9">
        <f>Parameters!$D$29</f>
        <v>0.31</v>
      </c>
      <c r="P8" s="50">
        <v>2</v>
      </c>
      <c r="Q8" s="50"/>
      <c r="R8" s="49"/>
      <c r="S8" s="152"/>
      <c r="T8" s="152"/>
      <c r="U8" s="152"/>
      <c r="V8" s="152"/>
      <c r="W8" s="93">
        <f t="shared" si="0"/>
        <v>47.969239999999992</v>
      </c>
      <c r="X8" s="15">
        <f t="shared" si="1"/>
        <v>47.969239999999992</v>
      </c>
      <c r="Y8" s="15">
        <f t="shared" si="2"/>
        <v>48.352993919999996</v>
      </c>
      <c r="Z8" s="15">
        <f t="shared" si="3"/>
        <v>48.788170865279994</v>
      </c>
      <c r="AA8" s="15">
        <f t="shared" si="4"/>
        <v>49.422417086528633</v>
      </c>
      <c r="AB8" s="15">
        <f t="shared" si="5"/>
        <v>50.114330925740035</v>
      </c>
      <c r="AC8" s="15">
        <f t="shared" si="6"/>
        <v>51.016388882403355</v>
      </c>
      <c r="AD8" s="15">
        <f t="shared" si="7"/>
        <v>51.934683882286613</v>
      </c>
      <c r="AE8" s="15">
        <f t="shared" si="8"/>
        <v>52.869508192167771</v>
      </c>
      <c r="AF8" s="15">
        <f t="shared" si="9"/>
        <v>53.821159339626789</v>
      </c>
      <c r="AG8" s="15">
        <f t="shared" si="10"/>
        <v>54.789940207740074</v>
      </c>
    </row>
    <row r="9" spans="1:33" x14ac:dyDescent="0.25">
      <c r="A9" s="159" t="s">
        <v>360</v>
      </c>
      <c r="B9" s="50">
        <v>5</v>
      </c>
      <c r="C9" s="49">
        <f>Parameters!$D$17</f>
        <v>0.22</v>
      </c>
      <c r="D9" s="50">
        <v>3</v>
      </c>
      <c r="E9" s="49">
        <f>Parameters!$D$19</f>
        <v>0.26</v>
      </c>
      <c r="F9" s="50"/>
      <c r="G9" s="49"/>
      <c r="H9" s="50"/>
      <c r="I9" s="11"/>
      <c r="J9" s="50"/>
      <c r="K9" s="49"/>
      <c r="L9" s="50"/>
      <c r="M9" s="9"/>
      <c r="N9" s="50"/>
      <c r="O9" s="9"/>
      <c r="P9" s="50"/>
      <c r="Q9" s="50"/>
      <c r="R9" s="49"/>
      <c r="S9" s="152">
        <v>0.5</v>
      </c>
      <c r="T9" s="152"/>
      <c r="U9" s="152"/>
      <c r="V9" s="152"/>
      <c r="W9" s="93">
        <f t="shared" si="0"/>
        <v>2.1920799999999998</v>
      </c>
      <c r="X9" s="15">
        <f t="shared" si="1"/>
        <v>2.1920799999999998</v>
      </c>
      <c r="Y9" s="15">
        <f t="shared" si="2"/>
        <v>2.2096166399999997</v>
      </c>
      <c r="Z9" s="15">
        <f t="shared" si="3"/>
        <v>2.2295031897599995</v>
      </c>
      <c r="AA9" s="15">
        <f t="shared" si="4"/>
        <v>2.2584867312268795</v>
      </c>
      <c r="AB9" s="15">
        <f t="shared" si="5"/>
        <v>2.2901055454640558</v>
      </c>
      <c r="AC9" s="15">
        <f t="shared" si="6"/>
        <v>2.3313274452824087</v>
      </c>
      <c r="AD9" s="15">
        <f t="shared" si="7"/>
        <v>2.3732913392974919</v>
      </c>
      <c r="AE9" s="15">
        <f t="shared" si="8"/>
        <v>2.4160105834048466</v>
      </c>
      <c r="AF9" s="15">
        <f t="shared" si="9"/>
        <v>2.4594987739061338</v>
      </c>
      <c r="AG9" s="15">
        <f t="shared" si="10"/>
        <v>2.5037697518364443</v>
      </c>
    </row>
    <row r="10" spans="1:33" x14ac:dyDescent="0.25">
      <c r="A10" s="159" t="s">
        <v>359</v>
      </c>
      <c r="B10" s="50"/>
      <c r="C10" s="49"/>
      <c r="D10" s="50">
        <v>5</v>
      </c>
      <c r="E10" s="49">
        <f>Parameters!$D$19</f>
        <v>0.26</v>
      </c>
      <c r="F10" s="50"/>
      <c r="G10" s="49"/>
      <c r="H10" s="50">
        <v>50</v>
      </c>
      <c r="I10" s="11">
        <f>Parameters!$D$23</f>
        <v>0.31</v>
      </c>
      <c r="J10" s="50"/>
      <c r="K10" s="49"/>
      <c r="L10" s="50"/>
      <c r="M10" s="9"/>
      <c r="N10" s="50">
        <v>5</v>
      </c>
      <c r="O10" s="9">
        <f>Parameters!$D$29</f>
        <v>0.31</v>
      </c>
      <c r="P10" s="50"/>
      <c r="Q10" s="50">
        <v>180</v>
      </c>
      <c r="R10" s="49">
        <f>Parameters!$D$32</f>
        <v>0.31</v>
      </c>
      <c r="S10" s="152"/>
      <c r="T10" s="152"/>
      <c r="U10" s="152"/>
      <c r="V10" s="152"/>
      <c r="W10" s="93">
        <f t="shared" si="0"/>
        <v>86.4589</v>
      </c>
      <c r="X10" s="15">
        <f t="shared" si="1"/>
        <v>86.4589</v>
      </c>
      <c r="Y10" s="15">
        <f t="shared" si="2"/>
        <v>87.150571200000002</v>
      </c>
      <c r="Z10" s="15">
        <f t="shared" si="3"/>
        <v>87.93492634079999</v>
      </c>
      <c r="AA10" s="15">
        <f t="shared" si="4"/>
        <v>89.078080383230386</v>
      </c>
      <c r="AB10" s="15">
        <f t="shared" si="5"/>
        <v>90.325173508595611</v>
      </c>
      <c r="AC10" s="15">
        <f t="shared" si="6"/>
        <v>91.951026631750338</v>
      </c>
      <c r="AD10" s="15">
        <f t="shared" si="7"/>
        <v>93.606145111121847</v>
      </c>
      <c r="AE10" s="15">
        <f t="shared" si="8"/>
        <v>95.291055723122042</v>
      </c>
      <c r="AF10" s="15">
        <f t="shared" si="9"/>
        <v>97.006294726138236</v>
      </c>
      <c r="AG10" s="15">
        <f t="shared" si="10"/>
        <v>98.752408031208731</v>
      </c>
    </row>
  </sheetData>
  <autoFilter ref="A2:W10" xr:uid="{00000000-0009-0000-0000-000001000000}"/>
  <mergeCells count="12">
    <mergeCell ref="N1:O1"/>
    <mergeCell ref="Q1:R1"/>
    <mergeCell ref="X1:AG1"/>
    <mergeCell ref="B1:C1"/>
    <mergeCell ref="D1:E1"/>
    <mergeCell ref="F1:G1"/>
    <mergeCell ref="H1:I1"/>
    <mergeCell ref="J1:K1"/>
    <mergeCell ref="L1:M1"/>
    <mergeCell ref="T1:T2"/>
    <mergeCell ref="U1:U2"/>
    <mergeCell ref="V1:V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0B65F-9C8B-42E4-828C-4EAA1162298A}">
  <dimension ref="A1:AI154"/>
  <sheetViews>
    <sheetView zoomScale="70" zoomScaleNormal="70" workbookViewId="0">
      <pane xSplit="1" ySplit="2" topLeftCell="U3" activePane="bottomRight" state="frozen"/>
      <selection pane="topRight" activeCell="B1" sqref="B1"/>
      <selection pane="bottomLeft" activeCell="A3" sqref="A3"/>
      <selection pane="bottomRight" activeCell="X3" sqref="X3:AG3"/>
    </sheetView>
  </sheetViews>
  <sheetFormatPr defaultRowHeight="15" x14ac:dyDescent="0.25"/>
  <cols>
    <col min="1" max="1" width="142.140625" style="84" customWidth="1"/>
    <col min="2" max="2" width="14" style="81" customWidth="1"/>
    <col min="3" max="3" width="14" style="83" customWidth="1"/>
    <col min="4" max="15" width="14" style="81" customWidth="1"/>
    <col min="16" max="16" width="20.28515625" style="82" customWidth="1"/>
    <col min="17" max="18" width="14" style="81" customWidth="1"/>
    <col min="19" max="20" width="22.42578125" style="81" customWidth="1"/>
    <col min="21" max="21" width="16.7109375" style="81" customWidth="1"/>
    <col min="22" max="22" width="16.5703125" style="81" customWidth="1"/>
    <col min="23" max="23" width="13.85546875" style="151" customWidth="1"/>
    <col min="24" max="33" width="13.85546875" style="81" customWidth="1"/>
    <col min="34" max="16384" width="9.140625" style="81"/>
  </cols>
  <sheetData>
    <row r="1" spans="1:33" ht="60" x14ac:dyDescent="0.25">
      <c r="A1" s="124" t="s">
        <v>163</v>
      </c>
      <c r="B1" s="173" t="s">
        <v>7</v>
      </c>
      <c r="C1" s="169"/>
      <c r="D1" s="169" t="s">
        <v>4</v>
      </c>
      <c r="E1" s="169"/>
      <c r="F1" s="169" t="s">
        <v>203</v>
      </c>
      <c r="G1" s="169"/>
      <c r="H1" s="169" t="s">
        <v>1</v>
      </c>
      <c r="I1" s="169"/>
      <c r="J1" s="169" t="s">
        <v>0</v>
      </c>
      <c r="K1" s="169"/>
      <c r="L1" s="169" t="s">
        <v>3</v>
      </c>
      <c r="M1" s="169"/>
      <c r="N1" s="169" t="s">
        <v>2</v>
      </c>
      <c r="O1" s="169"/>
      <c r="P1" s="125" t="s">
        <v>71</v>
      </c>
      <c r="Q1" s="169" t="s">
        <v>8</v>
      </c>
      <c r="R1" s="169"/>
      <c r="S1" s="123" t="s">
        <v>74</v>
      </c>
      <c r="T1" s="168" t="s">
        <v>350</v>
      </c>
      <c r="U1" s="169" t="s">
        <v>349</v>
      </c>
      <c r="V1" s="169" t="s">
        <v>348</v>
      </c>
      <c r="X1" s="174" t="s">
        <v>194</v>
      </c>
      <c r="Y1" s="175"/>
      <c r="Z1" s="175"/>
      <c r="AA1" s="175"/>
      <c r="AB1" s="175"/>
      <c r="AC1" s="175"/>
      <c r="AD1" s="175"/>
      <c r="AE1" s="175"/>
      <c r="AF1" s="175"/>
      <c r="AG1" s="175"/>
    </row>
    <row r="2" spans="1:33" ht="60" x14ac:dyDescent="0.25">
      <c r="A2" s="124" t="s">
        <v>6</v>
      </c>
      <c r="B2" s="122" t="s">
        <v>72</v>
      </c>
      <c r="C2" s="123" t="s">
        <v>73</v>
      </c>
      <c r="D2" s="122" t="s">
        <v>72</v>
      </c>
      <c r="E2" s="123" t="s">
        <v>73</v>
      </c>
      <c r="F2" s="122" t="s">
        <v>72</v>
      </c>
      <c r="G2" s="123" t="s">
        <v>73</v>
      </c>
      <c r="H2" s="122" t="s">
        <v>72</v>
      </c>
      <c r="I2" s="123" t="s">
        <v>73</v>
      </c>
      <c r="J2" s="122" t="s">
        <v>72</v>
      </c>
      <c r="K2" s="123" t="s">
        <v>73</v>
      </c>
      <c r="L2" s="122" t="s">
        <v>72</v>
      </c>
      <c r="M2" s="123" t="s">
        <v>73</v>
      </c>
      <c r="N2" s="122" t="s">
        <v>72</v>
      </c>
      <c r="O2" s="123" t="s">
        <v>73</v>
      </c>
      <c r="P2" s="121" t="s">
        <v>5</v>
      </c>
      <c r="Q2" s="122" t="s">
        <v>72</v>
      </c>
      <c r="R2" s="121" t="s">
        <v>73</v>
      </c>
      <c r="S2" s="120" t="s">
        <v>75</v>
      </c>
      <c r="T2" s="168"/>
      <c r="U2" s="169"/>
      <c r="V2" s="169"/>
      <c r="W2" s="119" t="s">
        <v>171</v>
      </c>
      <c r="X2" s="118">
        <v>2019</v>
      </c>
      <c r="Y2" s="117">
        <v>2020</v>
      </c>
      <c r="Z2" s="117">
        <v>2021</v>
      </c>
      <c r="AA2" s="117">
        <v>2022</v>
      </c>
      <c r="AB2" s="117">
        <v>2023</v>
      </c>
      <c r="AC2" s="117">
        <v>2024</v>
      </c>
      <c r="AD2" s="117">
        <v>2025</v>
      </c>
      <c r="AE2" s="117">
        <v>2026</v>
      </c>
      <c r="AF2" s="117">
        <v>2027</v>
      </c>
      <c r="AG2" s="117">
        <v>2028</v>
      </c>
    </row>
    <row r="3" spans="1:33" x14ac:dyDescent="0.25">
      <c r="A3" s="129" t="s">
        <v>347</v>
      </c>
      <c r="B3" s="116"/>
      <c r="C3" s="92"/>
      <c r="D3" s="116"/>
      <c r="E3" s="92"/>
      <c r="F3" s="116"/>
      <c r="G3" s="92"/>
      <c r="H3" s="116"/>
      <c r="I3" s="92"/>
      <c r="J3" s="116"/>
      <c r="K3" s="92"/>
      <c r="L3" s="116"/>
      <c r="M3" s="92"/>
      <c r="N3" s="116"/>
      <c r="O3" s="92"/>
      <c r="P3" s="92"/>
      <c r="Q3" s="91"/>
      <c r="R3" s="91"/>
      <c r="S3" s="92"/>
      <c r="T3" s="91"/>
      <c r="U3" s="91"/>
      <c r="V3" s="91"/>
      <c r="W3" s="90"/>
      <c r="X3" s="43">
        <f>'Αγορά 3α_Summary'!X3</f>
        <v>8.0000000000000002E-3</v>
      </c>
      <c r="Y3" s="43">
        <f>'Αγορά 3α_Summary'!Y3</f>
        <v>8.9999999999999993E-3</v>
      </c>
      <c r="Z3" s="43">
        <f>'Αγορά 3α_Summary'!Z3</f>
        <v>1.2999999999999999E-2</v>
      </c>
      <c r="AA3" s="43">
        <f>'Αγορά 3α_Summary'!AA3</f>
        <v>1.4E-2</v>
      </c>
      <c r="AB3" s="43">
        <f>'Αγορά 3α_Summary'!AB3</f>
        <v>1.7999999999999999E-2</v>
      </c>
      <c r="AC3" s="43">
        <f>'Αγορά 3α_Summary'!AC3</f>
        <v>1.7999999999999999E-2</v>
      </c>
      <c r="AD3" s="43">
        <f>'Αγορά 3α_Summary'!AD3</f>
        <v>1.7999999999999999E-2</v>
      </c>
      <c r="AE3" s="43">
        <f>'Αγορά 3α_Summary'!AE3</f>
        <v>1.7999999999999999E-2</v>
      </c>
      <c r="AF3" s="43">
        <f>'Αγορά 3α_Summary'!AF3</f>
        <v>1.7999999999999999E-2</v>
      </c>
      <c r="AG3" s="43">
        <f>'Αγορά 3α_Summary'!AG3</f>
        <v>1.7999999999999999E-2</v>
      </c>
    </row>
    <row r="4" spans="1:33" x14ac:dyDescent="0.25">
      <c r="A4" s="139" t="s">
        <v>346</v>
      </c>
      <c r="B4" s="91"/>
      <c r="C4" s="92"/>
      <c r="D4" s="91"/>
      <c r="E4" s="92"/>
      <c r="F4" s="91"/>
      <c r="G4" s="92"/>
      <c r="H4" s="91"/>
      <c r="I4" s="92"/>
      <c r="J4" s="91"/>
      <c r="K4" s="92"/>
      <c r="L4" s="91"/>
      <c r="M4" s="92"/>
      <c r="N4" s="91"/>
      <c r="O4" s="92"/>
      <c r="P4" s="92"/>
      <c r="Q4" s="91"/>
      <c r="R4" s="91"/>
      <c r="S4" s="92"/>
      <c r="T4" s="91"/>
      <c r="U4" s="91"/>
      <c r="V4" s="91"/>
      <c r="W4" s="90"/>
      <c r="X4" s="150"/>
      <c r="Y4" s="90"/>
      <c r="Z4" s="90"/>
      <c r="AA4" s="90"/>
      <c r="AB4" s="90"/>
      <c r="AC4" s="90"/>
      <c r="AD4" s="90"/>
      <c r="AE4" s="90"/>
      <c r="AF4" s="90"/>
      <c r="AG4" s="90"/>
    </row>
    <row r="5" spans="1:33" x14ac:dyDescent="0.25">
      <c r="A5" s="128" t="s">
        <v>345</v>
      </c>
      <c r="B5" s="99">
        <v>253</v>
      </c>
      <c r="C5" s="89">
        <f>Parameters!$D$17</f>
        <v>0.22</v>
      </c>
      <c r="D5" s="99"/>
      <c r="E5" s="89"/>
      <c r="F5" s="99">
        <v>1050</v>
      </c>
      <c r="G5" s="89">
        <f>Parameters!$D$21</f>
        <v>0.22</v>
      </c>
      <c r="H5" s="99"/>
      <c r="I5" s="89"/>
      <c r="J5" s="99">
        <v>10998</v>
      </c>
      <c r="K5" s="89">
        <f>Parameters!$D$25</f>
        <v>0.31</v>
      </c>
      <c r="L5" s="99">
        <v>390</v>
      </c>
      <c r="M5" s="89">
        <f>Parameters!$D$27</f>
        <v>0.31</v>
      </c>
      <c r="N5" s="99">
        <v>410</v>
      </c>
      <c r="O5" s="89">
        <f>Parameters!$D$29</f>
        <v>0.31</v>
      </c>
      <c r="P5" s="98"/>
      <c r="Q5" s="99"/>
      <c r="R5" s="98"/>
      <c r="S5" s="109">
        <v>0.5</v>
      </c>
      <c r="T5" s="102"/>
      <c r="U5" s="94"/>
      <c r="V5" s="86"/>
      <c r="W5" s="93">
        <f>IF((B5*C5+D5*E5+F5*G5+H5*I5+J5*K5+L5*M5+N5*O5+P5+Q5*R5)=0,"",
                          ((B5*C5+D5*E5+F5*G5+H5*I5+J5*K5+L5*M5+N5*O5)*IF(U5&gt;0,U5,1)+P5+IF(Q5=0,1,Q5)*R5)*(1+Overhead_Common)*IF(V5&gt;0,V5,1))</f>
        <v>4598.7506399999993</v>
      </c>
      <c r="X5" s="140">
        <f>W5</f>
        <v>4598.7506399999993</v>
      </c>
      <c r="Y5" s="140">
        <f t="shared" ref="Y5:AG5" si="0">X5*(1+X$3)</f>
        <v>4635.5406451199997</v>
      </c>
      <c r="Z5" s="140">
        <f t="shared" si="0"/>
        <v>4677.2605109260794</v>
      </c>
      <c r="AA5" s="140">
        <f t="shared" si="0"/>
        <v>4738.0648975681179</v>
      </c>
      <c r="AB5" s="140">
        <f t="shared" si="0"/>
        <v>4804.3978061340713</v>
      </c>
      <c r="AC5" s="140">
        <f t="shared" si="0"/>
        <v>4890.876966644485</v>
      </c>
      <c r="AD5" s="140">
        <f t="shared" si="0"/>
        <v>4978.9127520440861</v>
      </c>
      <c r="AE5" s="140">
        <f t="shared" si="0"/>
        <v>5068.5331815808795</v>
      </c>
      <c r="AF5" s="140">
        <f t="shared" si="0"/>
        <v>5159.7667788493354</v>
      </c>
      <c r="AG5" s="140">
        <f t="shared" si="0"/>
        <v>5252.6425808686236</v>
      </c>
    </row>
    <row r="6" spans="1:33" ht="45" x14ac:dyDescent="0.25">
      <c r="A6" s="128" t="s">
        <v>344</v>
      </c>
      <c r="B6" s="99">
        <v>75</v>
      </c>
      <c r="C6" s="89">
        <f>Parameters!$D$17</f>
        <v>0.22</v>
      </c>
      <c r="D6" s="99">
        <v>510</v>
      </c>
      <c r="E6" s="89">
        <f>Parameters!$D$19</f>
        <v>0.26</v>
      </c>
      <c r="F6" s="99">
        <v>60</v>
      </c>
      <c r="G6" s="89">
        <f>Parameters!$D$21</f>
        <v>0.22</v>
      </c>
      <c r="H6" s="99">
        <v>132</v>
      </c>
      <c r="I6" s="89">
        <f>Parameters!$D$23</f>
        <v>0.31</v>
      </c>
      <c r="J6" s="99">
        <v>5652</v>
      </c>
      <c r="K6" s="89">
        <f>Parameters!$D$25</f>
        <v>0.31</v>
      </c>
      <c r="L6" s="99"/>
      <c r="M6" s="89"/>
      <c r="N6" s="99">
        <v>30</v>
      </c>
      <c r="O6" s="89">
        <f>Parameters!$D$29</f>
        <v>0.31</v>
      </c>
      <c r="P6" s="98">
        <v>363.68571428571425</v>
      </c>
      <c r="Q6" s="99"/>
      <c r="R6" s="98">
        <v>62.167917867401535</v>
      </c>
      <c r="S6" s="109">
        <v>0.5</v>
      </c>
      <c r="T6" s="115" t="s">
        <v>320</v>
      </c>
      <c r="U6" s="95">
        <f>1/Parameters!$B$9</f>
        <v>0.19047619047619047</v>
      </c>
      <c r="V6" s="86"/>
      <c r="W6" s="93">
        <f>IF((B6*C6+D6*E6+F6*G6+H6*I6+J6*K6+L6*M6+N6*O6+P6+Q6*R6)=0,"",
                          ((B6*C6+D6*E6+F6*G6+H6*I6+J6*K6+L6*M6+N6*O6)*IF(U6&gt;0,U6,1)+P6+IF(Q6=0,1,Q6)*R6)*(1+Overhead_Common)*IF(V6&gt;0,V6,1))</f>
        <v>932.8825236619615</v>
      </c>
      <c r="X6" s="140">
        <f>W6</f>
        <v>932.8825236619615</v>
      </c>
      <c r="Y6" s="140">
        <f t="shared" ref="Y6:AG6" si="1">X6*(1+X$3)</f>
        <v>940.34558385125717</v>
      </c>
      <c r="Z6" s="140">
        <f t="shared" si="1"/>
        <v>948.80869410591845</v>
      </c>
      <c r="AA6" s="140">
        <f t="shared" si="1"/>
        <v>961.14320712929532</v>
      </c>
      <c r="AB6" s="140">
        <f t="shared" si="1"/>
        <v>974.5992120291055</v>
      </c>
      <c r="AC6" s="140">
        <f t="shared" si="1"/>
        <v>992.14199784562936</v>
      </c>
      <c r="AD6" s="140">
        <f t="shared" si="1"/>
        <v>1010.0005538068507</v>
      </c>
      <c r="AE6" s="140">
        <f t="shared" si="1"/>
        <v>1028.1805637753739</v>
      </c>
      <c r="AF6" s="140">
        <f t="shared" si="1"/>
        <v>1046.6878139233306</v>
      </c>
      <c r="AG6" s="140">
        <f t="shared" si="1"/>
        <v>1065.5281945739505</v>
      </c>
    </row>
    <row r="7" spans="1:33" x14ac:dyDescent="0.25">
      <c r="A7" s="128" t="s">
        <v>343</v>
      </c>
      <c r="B7" s="99">
        <v>253</v>
      </c>
      <c r="C7" s="89">
        <f>Parameters!$D$17</f>
        <v>0.22</v>
      </c>
      <c r="D7" s="99"/>
      <c r="E7" s="89"/>
      <c r="F7" s="99">
        <v>459</v>
      </c>
      <c r="G7" s="89">
        <f>Parameters!$D$21</f>
        <v>0.22</v>
      </c>
      <c r="H7" s="99">
        <v>180</v>
      </c>
      <c r="I7" s="89">
        <f>Parameters!$D$23</f>
        <v>0.31</v>
      </c>
      <c r="J7" s="99">
        <v>1470</v>
      </c>
      <c r="K7" s="89">
        <f>Parameters!$D$25</f>
        <v>0.31</v>
      </c>
      <c r="L7" s="99">
        <v>158</v>
      </c>
      <c r="M7" s="89">
        <f>Parameters!$D$27</f>
        <v>0.31</v>
      </c>
      <c r="N7" s="99">
        <v>302</v>
      </c>
      <c r="O7" s="89">
        <f>Parameters!$D$29</f>
        <v>0.31</v>
      </c>
      <c r="P7" s="98"/>
      <c r="Q7" s="99"/>
      <c r="R7" s="98"/>
      <c r="S7" s="109">
        <v>0.5</v>
      </c>
      <c r="T7" s="102"/>
      <c r="U7" s="94"/>
      <c r="V7" s="86"/>
      <c r="W7" s="93">
        <f>IF((B7*C7+D7*E7+F7*G7+H7*I7+J7*K7+L7*M7+N7*O7+P7+Q7*R7)=0,"",
                          ((B7*C7+D7*E7+F7*G7+H7*I7+J7*K7+L7*M7+N7*O7)*IF(U7&gt;0,U7,1)+P7+IF(Q7=0,1,Q7)*R7)*(1+Overhead_Common)*IF(V7&gt;0,V7,1))</f>
        <v>945.32283999999993</v>
      </c>
      <c r="X7" s="140">
        <f>W7</f>
        <v>945.32283999999993</v>
      </c>
      <c r="Y7" s="140">
        <f t="shared" ref="Y7:AG7" si="2">X7*(1+X$3)</f>
        <v>952.88542271999995</v>
      </c>
      <c r="Z7" s="140">
        <f t="shared" si="2"/>
        <v>961.46139152447984</v>
      </c>
      <c r="AA7" s="140">
        <f t="shared" si="2"/>
        <v>973.96038961429792</v>
      </c>
      <c r="AB7" s="140">
        <f t="shared" si="2"/>
        <v>987.59583506889805</v>
      </c>
      <c r="AC7" s="140">
        <f t="shared" si="2"/>
        <v>1005.3725601001382</v>
      </c>
      <c r="AD7" s="140">
        <f t="shared" si="2"/>
        <v>1023.4692661819407</v>
      </c>
      <c r="AE7" s="140">
        <f t="shared" si="2"/>
        <v>1041.8917129732156</v>
      </c>
      <c r="AF7" s="140">
        <f t="shared" si="2"/>
        <v>1060.6457638067334</v>
      </c>
      <c r="AG7" s="140">
        <f t="shared" si="2"/>
        <v>1079.7373875552546</v>
      </c>
    </row>
    <row r="8" spans="1:33" x14ac:dyDescent="0.25">
      <c r="A8" s="128" t="s">
        <v>342</v>
      </c>
      <c r="B8" s="99">
        <v>253</v>
      </c>
      <c r="C8" s="89">
        <f>Parameters!$D$17</f>
        <v>0.22</v>
      </c>
      <c r="D8" s="99"/>
      <c r="E8" s="89"/>
      <c r="F8" s="99">
        <v>420</v>
      </c>
      <c r="G8" s="89">
        <f>Parameters!$D$21</f>
        <v>0.22</v>
      </c>
      <c r="H8" s="99"/>
      <c r="I8" s="89"/>
      <c r="J8" s="99">
        <v>1260</v>
      </c>
      <c r="K8" s="89">
        <f>Parameters!$D$25</f>
        <v>0.31</v>
      </c>
      <c r="L8" s="99">
        <v>480</v>
      </c>
      <c r="M8" s="89">
        <f>Parameters!$D$27</f>
        <v>0.31</v>
      </c>
      <c r="N8" s="99">
        <v>170</v>
      </c>
      <c r="O8" s="89">
        <f>Parameters!$D$29</f>
        <v>0.31</v>
      </c>
      <c r="P8" s="98"/>
      <c r="Q8" s="99"/>
      <c r="R8" s="98"/>
      <c r="S8" s="109">
        <v>0.5</v>
      </c>
      <c r="T8" s="102"/>
      <c r="U8" s="94"/>
      <c r="V8" s="86"/>
      <c r="W8" s="93">
        <f>IF((B8*C8+D8*E8+F8*G8+H8*I8+J8*K8+L8*M8+N8*O8+P8+Q8*R8)=0,"",
                          ((B8*C8+D8*E8+F8*G8+H8*I8+J8*K8+L8*M8+N8*O8)*IF(U8&gt;0,U8,1)+P8+IF(Q8=0,1,Q8)*R8)*(1+Overhead_Common)*IF(V8&gt;0,V8,1))</f>
        <v>863.02656000000002</v>
      </c>
      <c r="X8" s="140">
        <f>W8</f>
        <v>863.02656000000002</v>
      </c>
      <c r="Y8" s="140">
        <f t="shared" ref="Y8:AG8" si="3">X8*(1+X$3)</f>
        <v>869.93077247999997</v>
      </c>
      <c r="Z8" s="140">
        <f t="shared" si="3"/>
        <v>877.76014943231985</v>
      </c>
      <c r="AA8" s="140">
        <f t="shared" si="3"/>
        <v>889.17103137493996</v>
      </c>
      <c r="AB8" s="140">
        <f t="shared" si="3"/>
        <v>901.61942581418907</v>
      </c>
      <c r="AC8" s="140">
        <f t="shared" si="3"/>
        <v>917.84857547884451</v>
      </c>
      <c r="AD8" s="140">
        <f t="shared" si="3"/>
        <v>934.36984983746368</v>
      </c>
      <c r="AE8" s="140">
        <f t="shared" si="3"/>
        <v>951.18850713453799</v>
      </c>
      <c r="AF8" s="140">
        <f t="shared" si="3"/>
        <v>968.30990026295967</v>
      </c>
      <c r="AG8" s="140">
        <f t="shared" si="3"/>
        <v>985.73947846769295</v>
      </c>
    </row>
    <row r="9" spans="1:33" x14ac:dyDescent="0.25">
      <c r="A9" s="138" t="s">
        <v>341</v>
      </c>
      <c r="B9" s="91"/>
      <c r="C9" s="92"/>
      <c r="D9" s="91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2"/>
      <c r="Q9" s="91"/>
      <c r="R9" s="91"/>
      <c r="S9" s="92"/>
      <c r="T9" s="91"/>
      <c r="U9" s="91"/>
      <c r="V9" s="91"/>
      <c r="W9" s="90"/>
      <c r="X9" s="150"/>
      <c r="Y9" s="90"/>
      <c r="Z9" s="90"/>
      <c r="AA9" s="90"/>
      <c r="AB9" s="90"/>
      <c r="AC9" s="90"/>
      <c r="AD9" s="90"/>
      <c r="AE9" s="90"/>
      <c r="AF9" s="90"/>
      <c r="AG9" s="90"/>
    </row>
    <row r="10" spans="1:33" x14ac:dyDescent="0.25">
      <c r="A10" s="130" t="s">
        <v>340</v>
      </c>
      <c r="B10" s="99">
        <v>253</v>
      </c>
      <c r="C10" s="89">
        <f>Parameters!$D$17</f>
        <v>0.22</v>
      </c>
      <c r="D10" s="99"/>
      <c r="E10" s="89"/>
      <c r="F10" s="99">
        <v>1050</v>
      </c>
      <c r="G10" s="89">
        <f>Parameters!$D$21</f>
        <v>0.22</v>
      </c>
      <c r="H10" s="99"/>
      <c r="I10" s="89"/>
      <c r="J10" s="99">
        <v>10998</v>
      </c>
      <c r="K10" s="89">
        <f>Parameters!$D$25</f>
        <v>0.31</v>
      </c>
      <c r="L10" s="99">
        <v>390</v>
      </c>
      <c r="M10" s="89">
        <f>Parameters!$D$27</f>
        <v>0.31</v>
      </c>
      <c r="N10" s="99">
        <v>410</v>
      </c>
      <c r="O10" s="89">
        <f>Parameters!$D$29</f>
        <v>0.31</v>
      </c>
      <c r="P10" s="98"/>
      <c r="Q10" s="99"/>
      <c r="R10" s="98"/>
      <c r="S10" s="109">
        <v>0.5</v>
      </c>
      <c r="T10" s="102"/>
      <c r="U10" s="94"/>
      <c r="V10" s="86"/>
      <c r="W10" s="93">
        <f>IF((B10*C10+D10*E10+F10*G10+H10*I10+J10*K10+L10*M10+N10*O10+P10+Q10*R10)=0,"",
                          ((B10*C10+D10*E10+F10*G10+H10*I10+J10*K10+L10*M10+N10*O10)*IF(U10&gt;0,U10,1)+P10+IF(Q10=0,1,Q10)*R10)*(1+Overhead_Common)*IF(V10&gt;0,V10,1))</f>
        <v>4598.7506399999993</v>
      </c>
      <c r="X10" s="140">
        <f>W10</f>
        <v>4598.7506399999993</v>
      </c>
      <c r="Y10" s="140">
        <f t="shared" ref="Y10:AG10" si="4">X10*(1+X$3)</f>
        <v>4635.5406451199997</v>
      </c>
      <c r="Z10" s="140">
        <f t="shared" si="4"/>
        <v>4677.2605109260794</v>
      </c>
      <c r="AA10" s="140">
        <f t="shared" si="4"/>
        <v>4738.0648975681179</v>
      </c>
      <c r="AB10" s="140">
        <f t="shared" si="4"/>
        <v>4804.3978061340713</v>
      </c>
      <c r="AC10" s="140">
        <f t="shared" si="4"/>
        <v>4890.876966644485</v>
      </c>
      <c r="AD10" s="140">
        <f t="shared" si="4"/>
        <v>4978.9127520440861</v>
      </c>
      <c r="AE10" s="140">
        <f t="shared" si="4"/>
        <v>5068.5331815808795</v>
      </c>
      <c r="AF10" s="140">
        <f t="shared" si="4"/>
        <v>5159.7667788493354</v>
      </c>
      <c r="AG10" s="140">
        <f t="shared" si="4"/>
        <v>5252.6425808686236</v>
      </c>
    </row>
    <row r="11" spans="1:33" ht="45" x14ac:dyDescent="0.25">
      <c r="A11" s="130" t="s">
        <v>339</v>
      </c>
      <c r="B11" s="99">
        <v>75</v>
      </c>
      <c r="C11" s="89">
        <f>Parameters!$D$17</f>
        <v>0.22</v>
      </c>
      <c r="D11" s="99">
        <v>510</v>
      </c>
      <c r="E11" s="89">
        <f>Parameters!$D$19</f>
        <v>0.26</v>
      </c>
      <c r="F11" s="99">
        <v>60</v>
      </c>
      <c r="G11" s="89">
        <f>Parameters!$D$21</f>
        <v>0.22</v>
      </c>
      <c r="H11" s="99">
        <v>132</v>
      </c>
      <c r="I11" s="89">
        <f>Parameters!$D$23</f>
        <v>0.31</v>
      </c>
      <c r="J11" s="99">
        <v>5652</v>
      </c>
      <c r="K11" s="89">
        <f>Parameters!$D$25</f>
        <v>0.31</v>
      </c>
      <c r="L11" s="99"/>
      <c r="M11" s="89"/>
      <c r="N11" s="99">
        <v>30</v>
      </c>
      <c r="O11" s="89">
        <f>Parameters!$D$29</f>
        <v>0.31</v>
      </c>
      <c r="P11" s="98">
        <v>363.68571428571425</v>
      </c>
      <c r="Q11" s="99"/>
      <c r="R11" s="98">
        <v>62.167917867401535</v>
      </c>
      <c r="S11" s="109">
        <v>0.5</v>
      </c>
      <c r="T11" s="115" t="s">
        <v>320</v>
      </c>
      <c r="U11" s="95">
        <f>1/Parameters!$B$9</f>
        <v>0.19047619047619047</v>
      </c>
      <c r="V11" s="86"/>
      <c r="W11" s="93">
        <f>IF((B11*C11+D11*E11+F11*G11+H11*I11+J11*K11+L11*M11+N11*O11+P11+Q11*R11)=0,"",
                          ((B11*C11+D11*E11+F11*G11+H11*I11+J11*K11+L11*M11+N11*O11)*IF(U11&gt;0,U11,1)+P11+IF(Q11=0,1,Q11)*R11)*(1+Overhead_Common)*IF(V11&gt;0,V11,1))</f>
        <v>932.8825236619615</v>
      </c>
      <c r="X11" s="140">
        <f>W11</f>
        <v>932.8825236619615</v>
      </c>
      <c r="Y11" s="140">
        <f t="shared" ref="Y11:AG11" si="5">X11*(1+X$3)</f>
        <v>940.34558385125717</v>
      </c>
      <c r="Z11" s="140">
        <f t="shared" si="5"/>
        <v>948.80869410591845</v>
      </c>
      <c r="AA11" s="140">
        <f t="shared" si="5"/>
        <v>961.14320712929532</v>
      </c>
      <c r="AB11" s="140">
        <f t="shared" si="5"/>
        <v>974.5992120291055</v>
      </c>
      <c r="AC11" s="140">
        <f t="shared" si="5"/>
        <v>992.14199784562936</v>
      </c>
      <c r="AD11" s="140">
        <f t="shared" si="5"/>
        <v>1010.0005538068507</v>
      </c>
      <c r="AE11" s="140">
        <f t="shared" si="5"/>
        <v>1028.1805637753739</v>
      </c>
      <c r="AF11" s="140">
        <f t="shared" si="5"/>
        <v>1046.6878139233306</v>
      </c>
      <c r="AG11" s="140">
        <f t="shared" si="5"/>
        <v>1065.5281945739505</v>
      </c>
    </row>
    <row r="12" spans="1:33" x14ac:dyDescent="0.25">
      <c r="A12" s="130" t="s">
        <v>338</v>
      </c>
      <c r="B12" s="99">
        <v>253</v>
      </c>
      <c r="C12" s="89">
        <f>Parameters!$D$17</f>
        <v>0.22</v>
      </c>
      <c r="D12" s="99"/>
      <c r="E12" s="89"/>
      <c r="F12" s="99">
        <v>459</v>
      </c>
      <c r="G12" s="89">
        <f>Parameters!$D$21</f>
        <v>0.22</v>
      </c>
      <c r="H12" s="99">
        <v>180</v>
      </c>
      <c r="I12" s="89">
        <f>Parameters!$D$23</f>
        <v>0.31</v>
      </c>
      <c r="J12" s="99">
        <v>1470</v>
      </c>
      <c r="K12" s="89">
        <f>Parameters!$D$25</f>
        <v>0.31</v>
      </c>
      <c r="L12" s="99">
        <v>158</v>
      </c>
      <c r="M12" s="89">
        <f>Parameters!$D$27</f>
        <v>0.31</v>
      </c>
      <c r="N12" s="99">
        <v>302</v>
      </c>
      <c r="O12" s="89">
        <f>Parameters!$D$29</f>
        <v>0.31</v>
      </c>
      <c r="P12" s="98"/>
      <c r="Q12" s="99"/>
      <c r="R12" s="98"/>
      <c r="S12" s="109">
        <v>0.5</v>
      </c>
      <c r="T12" s="102"/>
      <c r="U12" s="94"/>
      <c r="V12" s="86"/>
      <c r="W12" s="93">
        <f>IF((B12*C12+D12*E12+F12*G12+H12*I12+J12*K12+L12*M12+N12*O12+P12+Q12*R12)=0,"",
                          ((B12*C12+D12*E12+F12*G12+H12*I12+J12*K12+L12*M12+N12*O12)*IF(U12&gt;0,U12,1)+P12+IF(Q12=0,1,Q12)*R12)*(1+Overhead_Common)*IF(V12&gt;0,V12,1))</f>
        <v>945.32283999999993</v>
      </c>
      <c r="X12" s="140">
        <f>W12</f>
        <v>945.32283999999993</v>
      </c>
      <c r="Y12" s="140">
        <f t="shared" ref="Y12:AG12" si="6">X12*(1+X$3)</f>
        <v>952.88542271999995</v>
      </c>
      <c r="Z12" s="140">
        <f t="shared" si="6"/>
        <v>961.46139152447984</v>
      </c>
      <c r="AA12" s="140">
        <f t="shared" si="6"/>
        <v>973.96038961429792</v>
      </c>
      <c r="AB12" s="140">
        <f t="shared" si="6"/>
        <v>987.59583506889805</v>
      </c>
      <c r="AC12" s="140">
        <f t="shared" si="6"/>
        <v>1005.3725601001382</v>
      </c>
      <c r="AD12" s="140">
        <f t="shared" si="6"/>
        <v>1023.4692661819407</v>
      </c>
      <c r="AE12" s="140">
        <f t="shared" si="6"/>
        <v>1041.8917129732156</v>
      </c>
      <c r="AF12" s="140">
        <f t="shared" si="6"/>
        <v>1060.6457638067334</v>
      </c>
      <c r="AG12" s="140">
        <f t="shared" si="6"/>
        <v>1079.7373875552546</v>
      </c>
    </row>
    <row r="13" spans="1:33" x14ac:dyDescent="0.25">
      <c r="A13" s="130" t="s">
        <v>337</v>
      </c>
      <c r="B13" s="99">
        <v>253</v>
      </c>
      <c r="C13" s="89">
        <f>Parameters!$D$17</f>
        <v>0.22</v>
      </c>
      <c r="D13" s="99"/>
      <c r="E13" s="89"/>
      <c r="F13" s="99">
        <v>420</v>
      </c>
      <c r="G13" s="89">
        <f>Parameters!$D$21</f>
        <v>0.22</v>
      </c>
      <c r="H13" s="99"/>
      <c r="I13" s="89"/>
      <c r="J13" s="99">
        <v>1260</v>
      </c>
      <c r="K13" s="89">
        <f>Parameters!$D$25</f>
        <v>0.31</v>
      </c>
      <c r="L13" s="99">
        <v>480</v>
      </c>
      <c r="M13" s="89">
        <f>Parameters!$D$27</f>
        <v>0.31</v>
      </c>
      <c r="N13" s="99">
        <v>170</v>
      </c>
      <c r="O13" s="89">
        <f>Parameters!$D$29</f>
        <v>0.31</v>
      </c>
      <c r="P13" s="98"/>
      <c r="Q13" s="99"/>
      <c r="R13" s="98"/>
      <c r="S13" s="109">
        <v>0.5</v>
      </c>
      <c r="T13" s="102"/>
      <c r="U13" s="94"/>
      <c r="V13" s="86"/>
      <c r="W13" s="93">
        <f>IF((B13*C13+D13*E13+F13*G13+H13*I13+J13*K13+L13*M13+N13*O13+P13+Q13*R13)=0,"",
                          ((B13*C13+D13*E13+F13*G13+H13*I13+J13*K13+L13*M13+N13*O13)*IF(U13&gt;0,U13,1)+P13+IF(Q13=0,1,Q13)*R13)*(1+Overhead_Common)*IF(V13&gt;0,V13,1))</f>
        <v>863.02656000000002</v>
      </c>
      <c r="X13" s="140">
        <f>W13</f>
        <v>863.02656000000002</v>
      </c>
      <c r="Y13" s="140">
        <f t="shared" ref="Y13:AG13" si="7">X13*(1+X$3)</f>
        <v>869.93077247999997</v>
      </c>
      <c r="Z13" s="140">
        <f t="shared" si="7"/>
        <v>877.76014943231985</v>
      </c>
      <c r="AA13" s="140">
        <f t="shared" si="7"/>
        <v>889.17103137493996</v>
      </c>
      <c r="AB13" s="140">
        <f t="shared" si="7"/>
        <v>901.61942581418907</v>
      </c>
      <c r="AC13" s="140">
        <f t="shared" si="7"/>
        <v>917.84857547884451</v>
      </c>
      <c r="AD13" s="140">
        <f t="shared" si="7"/>
        <v>934.36984983746368</v>
      </c>
      <c r="AE13" s="140">
        <f t="shared" si="7"/>
        <v>951.18850713453799</v>
      </c>
      <c r="AF13" s="140">
        <f t="shared" si="7"/>
        <v>968.30990026295967</v>
      </c>
      <c r="AG13" s="140">
        <f t="shared" si="7"/>
        <v>985.73947846769295</v>
      </c>
    </row>
    <row r="14" spans="1:33" x14ac:dyDescent="0.25">
      <c r="A14" s="138" t="s">
        <v>336</v>
      </c>
      <c r="B14" s="91"/>
      <c r="C14" s="92"/>
      <c r="D14" s="91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2"/>
      <c r="Q14" s="91"/>
      <c r="R14" s="91"/>
      <c r="S14" s="92"/>
      <c r="T14" s="91"/>
      <c r="U14" s="91"/>
      <c r="V14" s="91"/>
      <c r="W14" s="90"/>
      <c r="X14" s="150"/>
      <c r="Y14" s="90"/>
      <c r="Z14" s="90"/>
      <c r="AA14" s="90"/>
      <c r="AB14" s="90"/>
      <c r="AC14" s="90"/>
      <c r="AD14" s="90"/>
      <c r="AE14" s="90"/>
      <c r="AF14" s="90"/>
      <c r="AG14" s="90"/>
    </row>
    <row r="15" spans="1:33" x14ac:dyDescent="0.25">
      <c r="A15" s="130" t="s">
        <v>335</v>
      </c>
      <c r="B15" s="99">
        <v>253</v>
      </c>
      <c r="C15" s="89">
        <f>Parameters!$D$17</f>
        <v>0.22</v>
      </c>
      <c r="D15" s="99"/>
      <c r="E15" s="89"/>
      <c r="F15" s="99">
        <v>1050</v>
      </c>
      <c r="G15" s="89">
        <f>Parameters!$D$21</f>
        <v>0.22</v>
      </c>
      <c r="H15" s="99"/>
      <c r="I15" s="89"/>
      <c r="J15" s="99">
        <v>10998</v>
      </c>
      <c r="K15" s="89">
        <f>Parameters!$D$25</f>
        <v>0.31</v>
      </c>
      <c r="L15" s="99">
        <v>390</v>
      </c>
      <c r="M15" s="89">
        <f>Parameters!$D$27</f>
        <v>0.31</v>
      </c>
      <c r="N15" s="99">
        <v>410</v>
      </c>
      <c r="O15" s="89">
        <f>Parameters!$D$29</f>
        <v>0.31</v>
      </c>
      <c r="P15" s="98"/>
      <c r="Q15" s="99"/>
      <c r="R15" s="98"/>
      <c r="S15" s="109">
        <v>0.5</v>
      </c>
      <c r="T15" s="102"/>
      <c r="U15" s="94"/>
      <c r="V15" s="86"/>
      <c r="W15" s="93">
        <f>IF((B15*C15+D15*E15+F15*G15+H15*I15+J15*K15+L15*M15+N15*O15+P15+Q15*R15)=0,"",
                          ((B15*C15+D15*E15+F15*G15+H15*I15+J15*K15+L15*M15+N15*O15)*IF(U15&gt;0,U15,1)+P15+IF(Q15=0,1,Q15)*R15)*(1+Overhead_Common)*IF(V15&gt;0,V15,1))</f>
        <v>4598.7506399999993</v>
      </c>
      <c r="X15" s="140">
        <f>W15</f>
        <v>4598.7506399999993</v>
      </c>
      <c r="Y15" s="140">
        <f t="shared" ref="Y15:AG15" si="8">X15*(1+X$3)</f>
        <v>4635.5406451199997</v>
      </c>
      <c r="Z15" s="140">
        <f t="shared" si="8"/>
        <v>4677.2605109260794</v>
      </c>
      <c r="AA15" s="140">
        <f t="shared" si="8"/>
        <v>4738.0648975681179</v>
      </c>
      <c r="AB15" s="140">
        <f t="shared" si="8"/>
        <v>4804.3978061340713</v>
      </c>
      <c r="AC15" s="140">
        <f t="shared" si="8"/>
        <v>4890.876966644485</v>
      </c>
      <c r="AD15" s="140">
        <f t="shared" si="8"/>
        <v>4978.9127520440861</v>
      </c>
      <c r="AE15" s="140">
        <f t="shared" si="8"/>
        <v>5068.5331815808795</v>
      </c>
      <c r="AF15" s="140">
        <f t="shared" si="8"/>
        <v>5159.7667788493354</v>
      </c>
      <c r="AG15" s="140">
        <f t="shared" si="8"/>
        <v>5252.6425808686236</v>
      </c>
    </row>
    <row r="16" spans="1:33" ht="45" x14ac:dyDescent="0.25">
      <c r="A16" s="130" t="s">
        <v>334</v>
      </c>
      <c r="B16" s="99">
        <v>75</v>
      </c>
      <c r="C16" s="89">
        <f>Parameters!$D$17</f>
        <v>0.22</v>
      </c>
      <c r="D16" s="99">
        <v>510</v>
      </c>
      <c r="E16" s="89">
        <f>Parameters!$D$19</f>
        <v>0.26</v>
      </c>
      <c r="F16" s="99">
        <v>60</v>
      </c>
      <c r="G16" s="89">
        <f>Parameters!$D$21</f>
        <v>0.22</v>
      </c>
      <c r="H16" s="99">
        <v>132</v>
      </c>
      <c r="I16" s="89">
        <f>Parameters!$D$23</f>
        <v>0.31</v>
      </c>
      <c r="J16" s="99">
        <v>5652</v>
      </c>
      <c r="K16" s="89">
        <f>Parameters!$D$25</f>
        <v>0.31</v>
      </c>
      <c r="L16" s="99"/>
      <c r="M16" s="89"/>
      <c r="N16" s="99">
        <v>30</v>
      </c>
      <c r="O16" s="89">
        <f>Parameters!$D$29</f>
        <v>0.31</v>
      </c>
      <c r="P16" s="98">
        <v>363.68571428571425</v>
      </c>
      <c r="Q16" s="99"/>
      <c r="R16" s="98">
        <v>62.167917867401535</v>
      </c>
      <c r="S16" s="109">
        <v>0.5</v>
      </c>
      <c r="T16" s="115" t="s">
        <v>320</v>
      </c>
      <c r="U16" s="95">
        <f>1/Parameters!$B$9</f>
        <v>0.19047619047619047</v>
      </c>
      <c r="V16" s="86"/>
      <c r="W16" s="93">
        <f>IF((B16*C16+D16*E16+F16*G16+H16*I16+J16*K16+L16*M16+N16*O16+P16+Q16*R16)=0,"",
                          ((B16*C16+D16*E16+F16*G16+H16*I16+J16*K16+L16*M16+N16*O16)*IF(U16&gt;0,U16,1)+P16+IF(Q16=0,1,Q16)*R16)*(1+Overhead_Common)*IF(V16&gt;0,V16,1))</f>
        <v>932.8825236619615</v>
      </c>
      <c r="X16" s="140">
        <f>W16</f>
        <v>932.8825236619615</v>
      </c>
      <c r="Y16" s="140">
        <f t="shared" ref="Y16:AG16" si="9">X16*(1+X$3)</f>
        <v>940.34558385125717</v>
      </c>
      <c r="Z16" s="140">
        <f t="shared" si="9"/>
        <v>948.80869410591845</v>
      </c>
      <c r="AA16" s="140">
        <f t="shared" si="9"/>
        <v>961.14320712929532</v>
      </c>
      <c r="AB16" s="140">
        <f t="shared" si="9"/>
        <v>974.5992120291055</v>
      </c>
      <c r="AC16" s="140">
        <f t="shared" si="9"/>
        <v>992.14199784562936</v>
      </c>
      <c r="AD16" s="140">
        <f t="shared" si="9"/>
        <v>1010.0005538068507</v>
      </c>
      <c r="AE16" s="140">
        <f t="shared" si="9"/>
        <v>1028.1805637753739</v>
      </c>
      <c r="AF16" s="140">
        <f t="shared" si="9"/>
        <v>1046.6878139233306</v>
      </c>
      <c r="AG16" s="140">
        <f t="shared" si="9"/>
        <v>1065.5281945739505</v>
      </c>
    </row>
    <row r="17" spans="1:33" x14ac:dyDescent="0.25">
      <c r="A17" s="130" t="s">
        <v>333</v>
      </c>
      <c r="B17" s="99">
        <v>253</v>
      </c>
      <c r="C17" s="89">
        <f>Parameters!$D$17</f>
        <v>0.22</v>
      </c>
      <c r="D17" s="99"/>
      <c r="E17" s="89"/>
      <c r="F17" s="99">
        <v>459</v>
      </c>
      <c r="G17" s="89">
        <f>Parameters!$D$21</f>
        <v>0.22</v>
      </c>
      <c r="H17" s="99">
        <v>180</v>
      </c>
      <c r="I17" s="89">
        <f>Parameters!$D$23</f>
        <v>0.31</v>
      </c>
      <c r="J17" s="99">
        <v>1470</v>
      </c>
      <c r="K17" s="89">
        <f>Parameters!$D$25</f>
        <v>0.31</v>
      </c>
      <c r="L17" s="99">
        <v>158</v>
      </c>
      <c r="M17" s="89">
        <f>Parameters!$D$27</f>
        <v>0.31</v>
      </c>
      <c r="N17" s="99">
        <v>302</v>
      </c>
      <c r="O17" s="89">
        <f>Parameters!$D$29</f>
        <v>0.31</v>
      </c>
      <c r="P17" s="98"/>
      <c r="Q17" s="99"/>
      <c r="R17" s="98"/>
      <c r="S17" s="109">
        <v>0.5</v>
      </c>
      <c r="T17" s="102"/>
      <c r="U17" s="94"/>
      <c r="V17" s="86"/>
      <c r="W17" s="93">
        <f>IF((B17*C17+D17*E17+F17*G17+H17*I17+J17*K17+L17*M17+N17*O17+P17+Q17*R17)=0,"",
                          ((B17*C17+D17*E17+F17*G17+H17*I17+J17*K17+L17*M17+N17*O17)*IF(U17&gt;0,U17,1)+P17+IF(Q17=0,1,Q17)*R17)*(1+Overhead_Common)*IF(V17&gt;0,V17,1))</f>
        <v>945.32283999999993</v>
      </c>
      <c r="X17" s="140">
        <f>W17</f>
        <v>945.32283999999993</v>
      </c>
      <c r="Y17" s="140">
        <f t="shared" ref="Y17:AG17" si="10">X17*(1+X$3)</f>
        <v>952.88542271999995</v>
      </c>
      <c r="Z17" s="140">
        <f t="shared" si="10"/>
        <v>961.46139152447984</v>
      </c>
      <c r="AA17" s="140">
        <f t="shared" si="10"/>
        <v>973.96038961429792</v>
      </c>
      <c r="AB17" s="140">
        <f t="shared" si="10"/>
        <v>987.59583506889805</v>
      </c>
      <c r="AC17" s="140">
        <f t="shared" si="10"/>
        <v>1005.3725601001382</v>
      </c>
      <c r="AD17" s="140">
        <f t="shared" si="10"/>
        <v>1023.4692661819407</v>
      </c>
      <c r="AE17" s="140">
        <f t="shared" si="10"/>
        <v>1041.8917129732156</v>
      </c>
      <c r="AF17" s="140">
        <f t="shared" si="10"/>
        <v>1060.6457638067334</v>
      </c>
      <c r="AG17" s="140">
        <f t="shared" si="10"/>
        <v>1079.7373875552546</v>
      </c>
    </row>
    <row r="18" spans="1:33" x14ac:dyDescent="0.25">
      <c r="A18" s="130" t="s">
        <v>332</v>
      </c>
      <c r="B18" s="99">
        <v>253</v>
      </c>
      <c r="C18" s="89">
        <f>Parameters!$D$17</f>
        <v>0.22</v>
      </c>
      <c r="D18" s="99"/>
      <c r="E18" s="89"/>
      <c r="F18" s="99">
        <v>420</v>
      </c>
      <c r="G18" s="89">
        <f>Parameters!$D$21</f>
        <v>0.22</v>
      </c>
      <c r="H18" s="99"/>
      <c r="I18" s="89"/>
      <c r="J18" s="99">
        <v>1260</v>
      </c>
      <c r="K18" s="89">
        <f>Parameters!$D$25</f>
        <v>0.31</v>
      </c>
      <c r="L18" s="99">
        <v>480</v>
      </c>
      <c r="M18" s="89">
        <f>Parameters!$D$27</f>
        <v>0.31</v>
      </c>
      <c r="N18" s="99">
        <v>170</v>
      </c>
      <c r="O18" s="89">
        <f>Parameters!$D$29</f>
        <v>0.31</v>
      </c>
      <c r="P18" s="98"/>
      <c r="Q18" s="99"/>
      <c r="R18" s="98"/>
      <c r="S18" s="109">
        <v>0.5</v>
      </c>
      <c r="T18" s="102"/>
      <c r="U18" s="94"/>
      <c r="V18" s="86"/>
      <c r="W18" s="93">
        <f>IF((B18*C18+D18*E18+F18*G18+H18*I18+J18*K18+L18*M18+N18*O18+P18+Q18*R18)=0,"",
                          ((B18*C18+D18*E18+F18*G18+H18*I18+J18*K18+L18*M18+N18*O18)*IF(U18&gt;0,U18,1)+P18+IF(Q18=0,1,Q18)*R18)*(1+Overhead_Common)*IF(V18&gt;0,V18,1))</f>
        <v>863.02656000000002</v>
      </c>
      <c r="X18" s="140">
        <f>W18</f>
        <v>863.02656000000002</v>
      </c>
      <c r="Y18" s="140">
        <f t="shared" ref="Y18:AG18" si="11">X18*(1+X$3)</f>
        <v>869.93077247999997</v>
      </c>
      <c r="Z18" s="140">
        <f t="shared" si="11"/>
        <v>877.76014943231985</v>
      </c>
      <c r="AA18" s="140">
        <f t="shared" si="11"/>
        <v>889.17103137493996</v>
      </c>
      <c r="AB18" s="140">
        <f t="shared" si="11"/>
        <v>901.61942581418907</v>
      </c>
      <c r="AC18" s="140">
        <f t="shared" si="11"/>
        <v>917.84857547884451</v>
      </c>
      <c r="AD18" s="140">
        <f t="shared" si="11"/>
        <v>934.36984983746368</v>
      </c>
      <c r="AE18" s="140">
        <f t="shared" si="11"/>
        <v>951.18850713453799</v>
      </c>
      <c r="AF18" s="140">
        <f t="shared" si="11"/>
        <v>968.30990026295967</v>
      </c>
      <c r="AG18" s="140">
        <f t="shared" si="11"/>
        <v>985.73947846769295</v>
      </c>
    </row>
    <row r="19" spans="1:33" x14ac:dyDescent="0.25">
      <c r="A19" s="138" t="s">
        <v>331</v>
      </c>
      <c r="B19" s="91"/>
      <c r="C19" s="92"/>
      <c r="D19" s="91"/>
      <c r="E19" s="92"/>
      <c r="F19" s="91"/>
      <c r="G19" s="92"/>
      <c r="H19" s="91"/>
      <c r="I19" s="92"/>
      <c r="J19" s="91"/>
      <c r="K19" s="92"/>
      <c r="L19" s="91"/>
      <c r="M19" s="92"/>
      <c r="N19" s="91"/>
      <c r="O19" s="92"/>
      <c r="P19" s="92"/>
      <c r="Q19" s="91"/>
      <c r="R19" s="91"/>
      <c r="S19" s="92"/>
      <c r="T19" s="91"/>
      <c r="U19" s="91"/>
      <c r="V19" s="91"/>
      <c r="W19" s="90"/>
      <c r="X19" s="150"/>
      <c r="Y19" s="90"/>
      <c r="Z19" s="90"/>
      <c r="AA19" s="90"/>
      <c r="AB19" s="90"/>
      <c r="AC19" s="90"/>
      <c r="AD19" s="90"/>
      <c r="AE19" s="90"/>
      <c r="AF19" s="90"/>
      <c r="AG19" s="90"/>
    </row>
    <row r="20" spans="1:33" x14ac:dyDescent="0.25">
      <c r="A20" s="131" t="s">
        <v>330</v>
      </c>
      <c r="B20" s="99">
        <v>253</v>
      </c>
      <c r="C20" s="89">
        <f>Parameters!$D$17</f>
        <v>0.22</v>
      </c>
      <c r="D20" s="99"/>
      <c r="E20" s="89"/>
      <c r="F20" s="99">
        <v>1050</v>
      </c>
      <c r="G20" s="89">
        <f>Parameters!$D$21</f>
        <v>0.22</v>
      </c>
      <c r="H20" s="99"/>
      <c r="I20" s="89"/>
      <c r="J20" s="99">
        <v>10398</v>
      </c>
      <c r="K20" s="89">
        <f>Parameters!$D$25</f>
        <v>0.31</v>
      </c>
      <c r="L20" s="99">
        <v>390</v>
      </c>
      <c r="M20" s="89">
        <f>Parameters!$D$27</f>
        <v>0.31</v>
      </c>
      <c r="N20" s="99">
        <v>410</v>
      </c>
      <c r="O20" s="89">
        <f>Parameters!$D$29</f>
        <v>0.31</v>
      </c>
      <c r="P20" s="98"/>
      <c r="Q20" s="99"/>
      <c r="R20" s="98"/>
      <c r="S20" s="109">
        <v>0.5</v>
      </c>
      <c r="T20" s="102"/>
      <c r="U20" s="94"/>
      <c r="V20" s="86"/>
      <c r="W20" s="93">
        <f>IF((B20*C20+D20*E20+F20*G20+H20*I20+J20*K20+L20*M20+N20*O20+P20+Q20*R20)=0,"",
                          ((B20*C20+D20*E20+F20*G20+H20*I20+J20*K20+L20*M20+N20*O20)*IF(U20&gt;0,U20,1)+P20+IF(Q20=0,1,Q20)*R20)*(1+Overhead_Common)*IF(V20&gt;0,V20,1))</f>
        <v>4381.87464</v>
      </c>
      <c r="X20" s="140">
        <f>W20</f>
        <v>4381.87464</v>
      </c>
      <c r="Y20" s="140">
        <f t="shared" ref="Y20:AG20" si="12">X20*(1+X$3)</f>
        <v>4416.9296371199998</v>
      </c>
      <c r="Z20" s="140">
        <f t="shared" si="12"/>
        <v>4456.6820038540791</v>
      </c>
      <c r="AA20" s="140">
        <f t="shared" si="12"/>
        <v>4514.6188699041813</v>
      </c>
      <c r="AB20" s="140">
        <f t="shared" si="12"/>
        <v>4577.8235340828396</v>
      </c>
      <c r="AC20" s="140">
        <f t="shared" si="12"/>
        <v>4660.224357696331</v>
      </c>
      <c r="AD20" s="140">
        <f t="shared" si="12"/>
        <v>4744.108396134865</v>
      </c>
      <c r="AE20" s="140">
        <f t="shared" si="12"/>
        <v>4829.5023472652929</v>
      </c>
      <c r="AF20" s="140">
        <f t="shared" si="12"/>
        <v>4916.433389516068</v>
      </c>
      <c r="AG20" s="140">
        <f t="shared" si="12"/>
        <v>5004.9291905273576</v>
      </c>
    </row>
    <row r="21" spans="1:33" ht="30" x14ac:dyDescent="0.25">
      <c r="A21" s="131" t="s">
        <v>329</v>
      </c>
      <c r="B21" s="99"/>
      <c r="C21" s="89"/>
      <c r="D21" s="99"/>
      <c r="E21" s="89"/>
      <c r="F21" s="99"/>
      <c r="G21" s="89"/>
      <c r="H21" s="99"/>
      <c r="I21" s="89"/>
      <c r="J21" s="99">
        <v>1200</v>
      </c>
      <c r="K21" s="89">
        <f>Parameters!$D$25</f>
        <v>0.31</v>
      </c>
      <c r="L21" s="99">
        <v>120</v>
      </c>
      <c r="M21" s="89">
        <f>Parameters!$D$27</f>
        <v>0.31</v>
      </c>
      <c r="N21" s="99"/>
      <c r="O21" s="89"/>
      <c r="P21" s="98">
        <v>561</v>
      </c>
      <c r="Q21" s="99"/>
      <c r="R21" s="98">
        <v>166.5</v>
      </c>
      <c r="S21" s="109">
        <v>0.5</v>
      </c>
      <c r="T21" s="106" t="s">
        <v>239</v>
      </c>
      <c r="U21" s="103"/>
      <c r="V21" s="142">
        <f>1/Parameters!$B$5</f>
        <v>0.5</v>
      </c>
      <c r="W21" s="93">
        <f>IF((B21*C21+D21*E21+F21*G21+H21*I21+J21*K21+L21*M21+N21*O21+P21+Q21*R21)=0,"",
                          ((B21*C21+D21*E21+F21*G21+H21*I21+J21*K21+L21*M21+N21*O21)*IF(U21&gt;0,U21,1)+P21+IF(Q21=0,1,Q21)*R21)*(1+Overhead_Common)*IF(V21&gt;0,V21,1))</f>
        <v>662.6961</v>
      </c>
      <c r="X21" s="140">
        <f>W21</f>
        <v>662.6961</v>
      </c>
      <c r="Y21" s="140">
        <f t="shared" ref="Y21:AG21" si="13">X21*(1+X$3)</f>
        <v>667.99766880000004</v>
      </c>
      <c r="Z21" s="140">
        <f t="shared" si="13"/>
        <v>674.00964781919993</v>
      </c>
      <c r="AA21" s="140">
        <f t="shared" si="13"/>
        <v>682.77177324084948</v>
      </c>
      <c r="AB21" s="140">
        <f t="shared" si="13"/>
        <v>692.33057806622139</v>
      </c>
      <c r="AC21" s="140">
        <f t="shared" si="13"/>
        <v>704.79252847141333</v>
      </c>
      <c r="AD21" s="140">
        <f t="shared" si="13"/>
        <v>717.47879398389875</v>
      </c>
      <c r="AE21" s="140">
        <f t="shared" si="13"/>
        <v>730.39341227560897</v>
      </c>
      <c r="AF21" s="140">
        <f t="shared" si="13"/>
        <v>743.54049369656991</v>
      </c>
      <c r="AG21" s="140">
        <f t="shared" si="13"/>
        <v>756.92422258310819</v>
      </c>
    </row>
    <row r="22" spans="1:33" x14ac:dyDescent="0.25">
      <c r="A22" s="131" t="s">
        <v>328</v>
      </c>
      <c r="B22" s="99">
        <v>253</v>
      </c>
      <c r="C22" s="89">
        <f>Parameters!$D$17</f>
        <v>0.22</v>
      </c>
      <c r="D22" s="99"/>
      <c r="E22" s="89"/>
      <c r="F22" s="99">
        <v>459</v>
      </c>
      <c r="G22" s="89">
        <f>Parameters!$D$21</f>
        <v>0.22</v>
      </c>
      <c r="H22" s="99">
        <v>150</v>
      </c>
      <c r="I22" s="89">
        <f>Parameters!$D$23</f>
        <v>0.31</v>
      </c>
      <c r="J22" s="99">
        <v>630</v>
      </c>
      <c r="K22" s="89">
        <f>Parameters!$D$25</f>
        <v>0.31</v>
      </c>
      <c r="L22" s="99">
        <v>480</v>
      </c>
      <c r="M22" s="89">
        <f>Parameters!$D$27</f>
        <v>0.31</v>
      </c>
      <c r="N22" s="99">
        <v>302</v>
      </c>
      <c r="O22" s="89">
        <f>Parameters!$D$29</f>
        <v>0.31</v>
      </c>
      <c r="P22" s="98"/>
      <c r="Q22" s="99"/>
      <c r="R22" s="98"/>
      <c r="S22" s="109">
        <v>0.5</v>
      </c>
      <c r="T22" s="102"/>
      <c r="U22" s="94"/>
      <c r="V22" s="86"/>
      <c r="W22" s="93">
        <f>IF((B22*C22+D22*E22+F22*G22+H22*I22+J22*K22+L22*M22+N22*O22+P22+Q22*R22)=0,"",
                          ((B22*C22+D22*E22+F22*G22+H22*I22+J22*K22+L22*M22+N22*O22)*IF(U22&gt;0,U22,1)+P22+IF(Q22=0,1,Q22)*R22)*(1+Overhead_Common)*IF(V22&gt;0,V22,1))</f>
        <v>747.24275999999998</v>
      </c>
      <c r="X22" s="140">
        <f>W22</f>
        <v>747.24275999999998</v>
      </c>
      <c r="Y22" s="140">
        <f t="shared" ref="Y22:AG22" si="14">X22*(1+X$3)</f>
        <v>753.22070208000002</v>
      </c>
      <c r="Z22" s="140">
        <f t="shared" si="14"/>
        <v>759.99968839871997</v>
      </c>
      <c r="AA22" s="140">
        <f t="shared" si="14"/>
        <v>769.87968434790321</v>
      </c>
      <c r="AB22" s="140">
        <f t="shared" si="14"/>
        <v>780.65799992877385</v>
      </c>
      <c r="AC22" s="140">
        <f t="shared" si="14"/>
        <v>794.70984392749176</v>
      </c>
      <c r="AD22" s="140">
        <f t="shared" si="14"/>
        <v>809.0146211181866</v>
      </c>
      <c r="AE22" s="140">
        <f t="shared" si="14"/>
        <v>823.57688429831398</v>
      </c>
      <c r="AF22" s="140">
        <f t="shared" si="14"/>
        <v>838.40126821568367</v>
      </c>
      <c r="AG22" s="140">
        <f t="shared" si="14"/>
        <v>853.49249104356602</v>
      </c>
    </row>
    <row r="23" spans="1:33" x14ac:dyDescent="0.25">
      <c r="A23" s="131" t="s">
        <v>327</v>
      </c>
      <c r="B23" s="99">
        <v>253</v>
      </c>
      <c r="C23" s="89">
        <f>Parameters!$D$17</f>
        <v>0.22</v>
      </c>
      <c r="D23" s="99"/>
      <c r="E23" s="89"/>
      <c r="F23" s="99">
        <v>420</v>
      </c>
      <c r="G23" s="89">
        <f>Parameters!$D$21</f>
        <v>0.22</v>
      </c>
      <c r="H23" s="99"/>
      <c r="I23" s="89"/>
      <c r="J23" s="99">
        <v>240</v>
      </c>
      <c r="K23" s="89">
        <f>Parameters!$D$25</f>
        <v>0.31</v>
      </c>
      <c r="L23" s="99">
        <v>180</v>
      </c>
      <c r="M23" s="89">
        <f>Parameters!$D$27</f>
        <v>0.31</v>
      </c>
      <c r="N23" s="99">
        <v>170</v>
      </c>
      <c r="O23" s="89">
        <f>Parameters!$D$29</f>
        <v>0.31</v>
      </c>
      <c r="P23" s="98"/>
      <c r="Q23" s="99"/>
      <c r="R23" s="98"/>
      <c r="S23" s="109">
        <v>0.5</v>
      </c>
      <c r="T23" s="102"/>
      <c r="U23" s="94"/>
      <c r="V23" s="86"/>
      <c r="W23" s="93">
        <f>IF((B23*C23+D23*E23+F23*G23+H23*I23+J23*K23+L23*M23+N23*O23+P23+Q23*R23)=0,"",
                          ((B23*C23+D23*E23+F23*G23+H23*I23+J23*K23+L23*M23+N23*O23)*IF(U23&gt;0,U23,1)+P23+IF(Q23=0,1,Q23)*R23)*(1+Overhead_Common)*IF(V23&gt;0,V23,1))</f>
        <v>385.89935999999994</v>
      </c>
      <c r="X23" s="140">
        <f>W23</f>
        <v>385.89935999999994</v>
      </c>
      <c r="Y23" s="140">
        <f t="shared" ref="Y23:AG23" si="15">X23*(1+X$3)</f>
        <v>388.98655487999997</v>
      </c>
      <c r="Z23" s="140">
        <f t="shared" si="15"/>
        <v>392.48743387391994</v>
      </c>
      <c r="AA23" s="140">
        <f t="shared" si="15"/>
        <v>397.58977051428087</v>
      </c>
      <c r="AB23" s="140">
        <f t="shared" si="15"/>
        <v>403.15602730148083</v>
      </c>
      <c r="AC23" s="140">
        <f t="shared" si="15"/>
        <v>410.41283579290752</v>
      </c>
      <c r="AD23" s="140">
        <f t="shared" si="15"/>
        <v>417.80026683717983</v>
      </c>
      <c r="AE23" s="140">
        <f t="shared" si="15"/>
        <v>425.32067164024909</v>
      </c>
      <c r="AF23" s="140">
        <f t="shared" si="15"/>
        <v>432.97644372977356</v>
      </c>
      <c r="AG23" s="140">
        <f t="shared" si="15"/>
        <v>440.77001971690947</v>
      </c>
    </row>
    <row r="24" spans="1:33" x14ac:dyDescent="0.25">
      <c r="A24" s="138" t="s">
        <v>326</v>
      </c>
      <c r="B24" s="91"/>
      <c r="C24" s="92"/>
      <c r="D24" s="91"/>
      <c r="E24" s="92"/>
      <c r="F24" s="91"/>
      <c r="G24" s="92"/>
      <c r="H24" s="91"/>
      <c r="I24" s="92"/>
      <c r="J24" s="91"/>
      <c r="K24" s="92"/>
      <c r="L24" s="91"/>
      <c r="M24" s="92"/>
      <c r="N24" s="91"/>
      <c r="O24" s="92"/>
      <c r="P24" s="92"/>
      <c r="Q24" s="91"/>
      <c r="R24" s="91"/>
      <c r="S24" s="92"/>
      <c r="T24" s="91"/>
      <c r="U24" s="91"/>
      <c r="V24" s="91"/>
      <c r="W24" s="90"/>
      <c r="X24" s="150"/>
      <c r="Y24" s="90"/>
      <c r="Z24" s="90"/>
      <c r="AA24" s="90"/>
      <c r="AB24" s="90"/>
      <c r="AC24" s="90"/>
      <c r="AD24" s="90"/>
      <c r="AE24" s="90"/>
      <c r="AF24" s="90"/>
      <c r="AG24" s="90"/>
    </row>
    <row r="25" spans="1:33" x14ac:dyDescent="0.25">
      <c r="A25" s="131" t="s">
        <v>325</v>
      </c>
      <c r="B25" s="99">
        <v>253</v>
      </c>
      <c r="C25" s="89">
        <f>Parameters!$D$17</f>
        <v>0.22</v>
      </c>
      <c r="D25" s="99"/>
      <c r="E25" s="89"/>
      <c r="F25" s="99">
        <v>1050</v>
      </c>
      <c r="G25" s="89">
        <f>Parameters!$D$21</f>
        <v>0.22</v>
      </c>
      <c r="H25" s="99"/>
      <c r="I25" s="89"/>
      <c r="J25" s="99">
        <v>10998</v>
      </c>
      <c r="K25" s="89">
        <f>Parameters!$D$25</f>
        <v>0.31</v>
      </c>
      <c r="L25" s="99">
        <v>390</v>
      </c>
      <c r="M25" s="89">
        <f>Parameters!$D$27</f>
        <v>0.31</v>
      </c>
      <c r="N25" s="99">
        <v>410</v>
      </c>
      <c r="O25" s="89">
        <f>Parameters!$D$29</f>
        <v>0.31</v>
      </c>
      <c r="P25" s="98"/>
      <c r="Q25" s="99"/>
      <c r="R25" s="98"/>
      <c r="S25" s="97"/>
      <c r="T25" s="102"/>
      <c r="U25" s="94"/>
      <c r="V25" s="86"/>
      <c r="W25" s="93">
        <f t="shared" ref="W25:W34" si="16">IF((B25*C25+D25*E25+F25*G25+H25*I25+J25*K25+L25*M25+N25*O25+P25+Q25*R25)=0,"",
                          ((B25*C25+D25*E25+F25*G25+H25*I25+J25*K25+L25*M25+N25*O25)*IF(U25&gt;0,U25,1)+P25+IF(Q25=0,1,Q25)*R25)*(1+Overhead_Common)*IF(V25&gt;0,V25,1))</f>
        <v>4598.7506399999993</v>
      </c>
      <c r="X25" s="140">
        <f t="shared" ref="X25:X34" si="17">W25</f>
        <v>4598.7506399999993</v>
      </c>
      <c r="Y25" s="140">
        <f t="shared" ref="Y25:AG25" si="18">X25*(1+X$3)</f>
        <v>4635.5406451199997</v>
      </c>
      <c r="Z25" s="140">
        <f t="shared" si="18"/>
        <v>4677.2605109260794</v>
      </c>
      <c r="AA25" s="140">
        <f t="shared" si="18"/>
        <v>4738.0648975681179</v>
      </c>
      <c r="AB25" s="140">
        <f t="shared" si="18"/>
        <v>4804.3978061340713</v>
      </c>
      <c r="AC25" s="140">
        <f t="shared" si="18"/>
        <v>4890.876966644485</v>
      </c>
      <c r="AD25" s="140">
        <f t="shared" si="18"/>
        <v>4978.9127520440861</v>
      </c>
      <c r="AE25" s="140">
        <f t="shared" si="18"/>
        <v>5068.5331815808795</v>
      </c>
      <c r="AF25" s="140">
        <f t="shared" si="18"/>
        <v>5159.7667788493354</v>
      </c>
      <c r="AG25" s="140">
        <f t="shared" si="18"/>
        <v>5252.6425808686236</v>
      </c>
    </row>
    <row r="26" spans="1:33" x14ac:dyDescent="0.25">
      <c r="A26" s="131" t="s">
        <v>324</v>
      </c>
      <c r="B26" s="99">
        <v>253</v>
      </c>
      <c r="C26" s="89">
        <f>Parameters!$D$17</f>
        <v>0.22</v>
      </c>
      <c r="D26" s="99"/>
      <c r="E26" s="89"/>
      <c r="F26" s="99">
        <v>1050</v>
      </c>
      <c r="G26" s="89">
        <f>Parameters!$D$21</f>
        <v>0.22</v>
      </c>
      <c r="H26" s="99"/>
      <c r="I26" s="89"/>
      <c r="J26" s="99">
        <v>10398</v>
      </c>
      <c r="K26" s="89">
        <f>Parameters!$D$25</f>
        <v>0.31</v>
      </c>
      <c r="L26" s="99">
        <v>390</v>
      </c>
      <c r="M26" s="89">
        <f>Parameters!$D$27</f>
        <v>0.31</v>
      </c>
      <c r="N26" s="99">
        <v>410</v>
      </c>
      <c r="O26" s="89">
        <f>Parameters!$D$29</f>
        <v>0.31</v>
      </c>
      <c r="P26" s="98"/>
      <c r="Q26" s="99"/>
      <c r="R26" s="98"/>
      <c r="S26" s="97"/>
      <c r="T26" s="102"/>
      <c r="U26" s="94"/>
      <c r="V26" s="86"/>
      <c r="W26" s="93">
        <f t="shared" si="16"/>
        <v>4381.87464</v>
      </c>
      <c r="X26" s="140">
        <f t="shared" si="17"/>
        <v>4381.87464</v>
      </c>
      <c r="Y26" s="140">
        <f t="shared" ref="Y26:AG26" si="19">X26*(1+X$3)</f>
        <v>4416.9296371199998</v>
      </c>
      <c r="Z26" s="140">
        <f t="shared" si="19"/>
        <v>4456.6820038540791</v>
      </c>
      <c r="AA26" s="140">
        <f t="shared" si="19"/>
        <v>4514.6188699041813</v>
      </c>
      <c r="AB26" s="140">
        <f t="shared" si="19"/>
        <v>4577.8235340828396</v>
      </c>
      <c r="AC26" s="140">
        <f t="shared" si="19"/>
        <v>4660.224357696331</v>
      </c>
      <c r="AD26" s="140">
        <f t="shared" si="19"/>
        <v>4744.108396134865</v>
      </c>
      <c r="AE26" s="140">
        <f t="shared" si="19"/>
        <v>4829.5023472652929</v>
      </c>
      <c r="AF26" s="140">
        <f t="shared" si="19"/>
        <v>4916.433389516068</v>
      </c>
      <c r="AG26" s="140">
        <f t="shared" si="19"/>
        <v>5004.9291905273576</v>
      </c>
    </row>
    <row r="27" spans="1:33" ht="45" x14ac:dyDescent="0.25">
      <c r="A27" s="131" t="s">
        <v>323</v>
      </c>
      <c r="B27" s="99">
        <v>75</v>
      </c>
      <c r="C27" s="89">
        <f>Parameters!$D$17</f>
        <v>0.22</v>
      </c>
      <c r="D27" s="99">
        <v>510</v>
      </c>
      <c r="E27" s="89">
        <f>Parameters!$D$19</f>
        <v>0.26</v>
      </c>
      <c r="F27" s="99">
        <v>60</v>
      </c>
      <c r="G27" s="89">
        <f>Parameters!$D$21</f>
        <v>0.22</v>
      </c>
      <c r="H27" s="99">
        <v>132</v>
      </c>
      <c r="I27" s="89">
        <f>Parameters!$D$23</f>
        <v>0.31</v>
      </c>
      <c r="J27" s="99">
        <v>5652</v>
      </c>
      <c r="K27" s="89">
        <f>Parameters!$D$25</f>
        <v>0.31</v>
      </c>
      <c r="L27" s="99"/>
      <c r="M27" s="89"/>
      <c r="N27" s="99">
        <v>30</v>
      </c>
      <c r="O27" s="89">
        <f>Parameters!$D$29</f>
        <v>0.31</v>
      </c>
      <c r="P27" s="98">
        <v>363.68571428571425</v>
      </c>
      <c r="Q27" s="99"/>
      <c r="R27" s="98">
        <v>62.167917867401535</v>
      </c>
      <c r="S27" s="97"/>
      <c r="T27" s="115" t="s">
        <v>320</v>
      </c>
      <c r="U27" s="95">
        <f>1/Parameters!$B$9</f>
        <v>0.19047619047619047</v>
      </c>
      <c r="V27" s="86"/>
      <c r="W27" s="93">
        <f t="shared" si="16"/>
        <v>932.8825236619615</v>
      </c>
      <c r="X27" s="140">
        <f t="shared" si="17"/>
        <v>932.8825236619615</v>
      </c>
      <c r="Y27" s="140">
        <f t="shared" ref="Y27:AG27" si="20">X27*(1+X$3)</f>
        <v>940.34558385125717</v>
      </c>
      <c r="Z27" s="140">
        <f t="shared" si="20"/>
        <v>948.80869410591845</v>
      </c>
      <c r="AA27" s="140">
        <f t="shared" si="20"/>
        <v>961.14320712929532</v>
      </c>
      <c r="AB27" s="140">
        <f t="shared" si="20"/>
        <v>974.5992120291055</v>
      </c>
      <c r="AC27" s="140">
        <f t="shared" si="20"/>
        <v>992.14199784562936</v>
      </c>
      <c r="AD27" s="140">
        <f t="shared" si="20"/>
        <v>1010.0005538068507</v>
      </c>
      <c r="AE27" s="140">
        <f t="shared" si="20"/>
        <v>1028.1805637753739</v>
      </c>
      <c r="AF27" s="140">
        <f t="shared" si="20"/>
        <v>1046.6878139233306</v>
      </c>
      <c r="AG27" s="140">
        <f t="shared" si="20"/>
        <v>1065.5281945739505</v>
      </c>
    </row>
    <row r="28" spans="1:33" x14ac:dyDescent="0.25">
      <c r="A28" s="131" t="s">
        <v>322</v>
      </c>
      <c r="B28" s="99">
        <v>253</v>
      </c>
      <c r="C28" s="89">
        <f>Parameters!$D$17</f>
        <v>0.22</v>
      </c>
      <c r="D28" s="99"/>
      <c r="E28" s="89"/>
      <c r="F28" s="99">
        <v>459</v>
      </c>
      <c r="G28" s="89">
        <f>Parameters!$D$21</f>
        <v>0.22</v>
      </c>
      <c r="H28" s="99">
        <v>180</v>
      </c>
      <c r="I28" s="89">
        <f>Parameters!$D$23</f>
        <v>0.31</v>
      </c>
      <c r="J28" s="99">
        <v>1470</v>
      </c>
      <c r="K28" s="89">
        <f>Parameters!$D$25</f>
        <v>0.31</v>
      </c>
      <c r="L28" s="99">
        <v>158</v>
      </c>
      <c r="M28" s="89">
        <f>Parameters!$D$27</f>
        <v>0.31</v>
      </c>
      <c r="N28" s="99">
        <v>302</v>
      </c>
      <c r="O28" s="89">
        <f>Parameters!$D$29</f>
        <v>0.31</v>
      </c>
      <c r="P28" s="98"/>
      <c r="Q28" s="99"/>
      <c r="R28" s="98"/>
      <c r="S28" s="97"/>
      <c r="T28" s="102"/>
      <c r="U28" s="94"/>
      <c r="V28" s="86"/>
      <c r="W28" s="93">
        <f t="shared" si="16"/>
        <v>945.32283999999993</v>
      </c>
      <c r="X28" s="140">
        <f t="shared" si="17"/>
        <v>945.32283999999993</v>
      </c>
      <c r="Y28" s="140">
        <f t="shared" ref="Y28:AG28" si="21">X28*(1+X$3)</f>
        <v>952.88542271999995</v>
      </c>
      <c r="Z28" s="140">
        <f t="shared" si="21"/>
        <v>961.46139152447984</v>
      </c>
      <c r="AA28" s="140">
        <f t="shared" si="21"/>
        <v>973.96038961429792</v>
      </c>
      <c r="AB28" s="140">
        <f t="shared" si="21"/>
        <v>987.59583506889805</v>
      </c>
      <c r="AC28" s="140">
        <f t="shared" si="21"/>
        <v>1005.3725601001382</v>
      </c>
      <c r="AD28" s="140">
        <f t="shared" si="21"/>
        <v>1023.4692661819407</v>
      </c>
      <c r="AE28" s="140">
        <f t="shared" si="21"/>
        <v>1041.8917129732156</v>
      </c>
      <c r="AF28" s="140">
        <f t="shared" si="21"/>
        <v>1060.6457638067334</v>
      </c>
      <c r="AG28" s="140">
        <f t="shared" si="21"/>
        <v>1079.7373875552546</v>
      </c>
    </row>
    <row r="29" spans="1:33" ht="45" x14ac:dyDescent="0.25">
      <c r="A29" s="134" t="s">
        <v>321</v>
      </c>
      <c r="B29" s="99">
        <v>75</v>
      </c>
      <c r="C29" s="89">
        <f>Parameters!$D$17</f>
        <v>0.22</v>
      </c>
      <c r="D29" s="99">
        <v>510</v>
      </c>
      <c r="E29" s="89">
        <f>Parameters!$D$19</f>
        <v>0.26</v>
      </c>
      <c r="F29" s="99">
        <v>60</v>
      </c>
      <c r="G29" s="89">
        <f>Parameters!$D$21</f>
        <v>0.22</v>
      </c>
      <c r="H29" s="99">
        <v>132</v>
      </c>
      <c r="I29" s="89">
        <f>Parameters!$D$23</f>
        <v>0.31</v>
      </c>
      <c r="J29" s="99">
        <v>5652</v>
      </c>
      <c r="K29" s="89">
        <f>Parameters!$D$25</f>
        <v>0.31</v>
      </c>
      <c r="L29" s="99"/>
      <c r="M29" s="89"/>
      <c r="N29" s="99">
        <v>30</v>
      </c>
      <c r="O29" s="89">
        <f>Parameters!$D$29</f>
        <v>0.31</v>
      </c>
      <c r="P29" s="98">
        <v>363.68571428571425</v>
      </c>
      <c r="Q29" s="99"/>
      <c r="R29" s="98">
        <v>62.167917867401535</v>
      </c>
      <c r="S29" s="97"/>
      <c r="T29" s="115" t="s">
        <v>320</v>
      </c>
      <c r="U29" s="95">
        <f>1/Parameters!$B$9</f>
        <v>0.19047619047619047</v>
      </c>
      <c r="V29" s="86"/>
      <c r="W29" s="93">
        <f t="shared" si="16"/>
        <v>932.8825236619615</v>
      </c>
      <c r="X29" s="140">
        <f t="shared" si="17"/>
        <v>932.8825236619615</v>
      </c>
      <c r="Y29" s="140">
        <f t="shared" ref="Y29:AG29" si="22">X29*(1+X$3)</f>
        <v>940.34558385125717</v>
      </c>
      <c r="Z29" s="140">
        <f t="shared" si="22"/>
        <v>948.80869410591845</v>
      </c>
      <c r="AA29" s="140">
        <f t="shared" si="22"/>
        <v>961.14320712929532</v>
      </c>
      <c r="AB29" s="140">
        <f t="shared" si="22"/>
        <v>974.5992120291055</v>
      </c>
      <c r="AC29" s="140">
        <f t="shared" si="22"/>
        <v>992.14199784562936</v>
      </c>
      <c r="AD29" s="140">
        <f t="shared" si="22"/>
        <v>1010.0005538068507</v>
      </c>
      <c r="AE29" s="140">
        <f t="shared" si="22"/>
        <v>1028.1805637753739</v>
      </c>
      <c r="AF29" s="140">
        <f t="shared" si="22"/>
        <v>1046.6878139233306</v>
      </c>
      <c r="AG29" s="140">
        <f t="shared" si="22"/>
        <v>1065.5281945739505</v>
      </c>
    </row>
    <row r="30" spans="1:33" x14ac:dyDescent="0.25">
      <c r="A30" s="134" t="s">
        <v>319</v>
      </c>
      <c r="B30" s="99">
        <v>253</v>
      </c>
      <c r="C30" s="89">
        <f>Parameters!$D$17</f>
        <v>0.22</v>
      </c>
      <c r="D30" s="99"/>
      <c r="E30" s="89"/>
      <c r="F30" s="99">
        <v>459</v>
      </c>
      <c r="G30" s="89">
        <f>Parameters!$D$21</f>
        <v>0.22</v>
      </c>
      <c r="H30" s="99">
        <v>150</v>
      </c>
      <c r="I30" s="89">
        <f>Parameters!$D$23</f>
        <v>0.31</v>
      </c>
      <c r="J30" s="99">
        <v>630</v>
      </c>
      <c r="K30" s="89">
        <f>Parameters!$D$25</f>
        <v>0.31</v>
      </c>
      <c r="L30" s="99">
        <v>480</v>
      </c>
      <c r="M30" s="89">
        <f>Parameters!$D$27</f>
        <v>0.31</v>
      </c>
      <c r="N30" s="99">
        <v>302</v>
      </c>
      <c r="O30" s="89">
        <f>Parameters!$D$29</f>
        <v>0.31</v>
      </c>
      <c r="P30" s="98"/>
      <c r="Q30" s="99"/>
      <c r="R30" s="98"/>
      <c r="S30" s="97"/>
      <c r="T30" s="102"/>
      <c r="U30" s="94"/>
      <c r="V30" s="86"/>
      <c r="W30" s="93">
        <f t="shared" si="16"/>
        <v>747.24275999999998</v>
      </c>
      <c r="X30" s="140">
        <f t="shared" si="17"/>
        <v>747.24275999999998</v>
      </c>
      <c r="Y30" s="140">
        <f t="shared" ref="Y30:AG30" si="23">X30*(1+X$3)</f>
        <v>753.22070208000002</v>
      </c>
      <c r="Z30" s="140">
        <f t="shared" si="23"/>
        <v>759.99968839871997</v>
      </c>
      <c r="AA30" s="140">
        <f t="shared" si="23"/>
        <v>769.87968434790321</v>
      </c>
      <c r="AB30" s="140">
        <f t="shared" si="23"/>
        <v>780.65799992877385</v>
      </c>
      <c r="AC30" s="140">
        <f t="shared" si="23"/>
        <v>794.70984392749176</v>
      </c>
      <c r="AD30" s="140">
        <f t="shared" si="23"/>
        <v>809.0146211181866</v>
      </c>
      <c r="AE30" s="140">
        <f t="shared" si="23"/>
        <v>823.57688429831398</v>
      </c>
      <c r="AF30" s="140">
        <f t="shared" si="23"/>
        <v>838.40126821568367</v>
      </c>
      <c r="AG30" s="140">
        <f t="shared" si="23"/>
        <v>853.49249104356602</v>
      </c>
    </row>
    <row r="31" spans="1:33" x14ac:dyDescent="0.25">
      <c r="A31" s="131" t="s">
        <v>318</v>
      </c>
      <c r="B31" s="99">
        <v>253</v>
      </c>
      <c r="C31" s="89">
        <f>Parameters!$D$17</f>
        <v>0.22</v>
      </c>
      <c r="D31" s="99"/>
      <c r="E31" s="89"/>
      <c r="F31" s="99">
        <v>1050</v>
      </c>
      <c r="G31" s="89">
        <f>Parameters!$D$21</f>
        <v>0.22</v>
      </c>
      <c r="H31" s="99"/>
      <c r="I31" s="89"/>
      <c r="J31" s="99">
        <v>10998</v>
      </c>
      <c r="K31" s="89">
        <f>Parameters!$D$25</f>
        <v>0.31</v>
      </c>
      <c r="L31" s="99">
        <v>390</v>
      </c>
      <c r="M31" s="89">
        <f>Parameters!$D$27</f>
        <v>0.31</v>
      </c>
      <c r="N31" s="99">
        <v>410</v>
      </c>
      <c r="O31" s="89">
        <f>Parameters!$D$29</f>
        <v>0.31</v>
      </c>
      <c r="P31" s="98"/>
      <c r="Q31" s="99"/>
      <c r="R31" s="98"/>
      <c r="S31" s="97"/>
      <c r="T31" s="102"/>
      <c r="U31" s="94"/>
      <c r="V31" s="86"/>
      <c r="W31" s="93">
        <f t="shared" si="16"/>
        <v>4598.7506399999993</v>
      </c>
      <c r="X31" s="140">
        <f t="shared" si="17"/>
        <v>4598.7506399999993</v>
      </c>
      <c r="Y31" s="140">
        <f t="shared" ref="Y31:AG31" si="24">X31*(1+X$3)</f>
        <v>4635.5406451199997</v>
      </c>
      <c r="Z31" s="140">
        <f t="shared" si="24"/>
        <v>4677.2605109260794</v>
      </c>
      <c r="AA31" s="140">
        <f t="shared" si="24"/>
        <v>4738.0648975681179</v>
      </c>
      <c r="AB31" s="140">
        <f t="shared" si="24"/>
        <v>4804.3978061340713</v>
      </c>
      <c r="AC31" s="140">
        <f t="shared" si="24"/>
        <v>4890.876966644485</v>
      </c>
      <c r="AD31" s="140">
        <f t="shared" si="24"/>
        <v>4978.9127520440861</v>
      </c>
      <c r="AE31" s="140">
        <f t="shared" si="24"/>
        <v>5068.5331815808795</v>
      </c>
      <c r="AF31" s="140">
        <f t="shared" si="24"/>
        <v>5159.7667788493354</v>
      </c>
      <c r="AG31" s="140">
        <f t="shared" si="24"/>
        <v>5252.6425808686236</v>
      </c>
    </row>
    <row r="32" spans="1:33" x14ac:dyDescent="0.25">
      <c r="A32" s="131" t="s">
        <v>317</v>
      </c>
      <c r="B32" s="99">
        <v>253</v>
      </c>
      <c r="C32" s="89">
        <f>Parameters!$D$17</f>
        <v>0.22</v>
      </c>
      <c r="D32" s="99"/>
      <c r="E32" s="89"/>
      <c r="F32" s="99">
        <v>420</v>
      </c>
      <c r="G32" s="89">
        <f>Parameters!$D$21</f>
        <v>0.22</v>
      </c>
      <c r="H32" s="99"/>
      <c r="I32" s="89"/>
      <c r="J32" s="99">
        <v>1260</v>
      </c>
      <c r="K32" s="89">
        <f>Parameters!$D$25</f>
        <v>0.31</v>
      </c>
      <c r="L32" s="99">
        <v>480</v>
      </c>
      <c r="M32" s="89">
        <f>Parameters!$D$27</f>
        <v>0.31</v>
      </c>
      <c r="N32" s="99">
        <v>170</v>
      </c>
      <c r="O32" s="89">
        <f>Parameters!$D$29</f>
        <v>0.31</v>
      </c>
      <c r="P32" s="98"/>
      <c r="Q32" s="99"/>
      <c r="R32" s="98"/>
      <c r="S32" s="97"/>
      <c r="T32" s="102"/>
      <c r="U32" s="94"/>
      <c r="V32" s="86"/>
      <c r="W32" s="93">
        <f t="shared" si="16"/>
        <v>863.02656000000002</v>
      </c>
      <c r="X32" s="140">
        <f t="shared" si="17"/>
        <v>863.02656000000002</v>
      </c>
      <c r="Y32" s="140">
        <f t="shared" ref="Y32:AG32" si="25">X32*(1+X$3)</f>
        <v>869.93077247999997</v>
      </c>
      <c r="Z32" s="140">
        <f t="shared" si="25"/>
        <v>877.76014943231985</v>
      </c>
      <c r="AA32" s="140">
        <f t="shared" si="25"/>
        <v>889.17103137493996</v>
      </c>
      <c r="AB32" s="140">
        <f t="shared" si="25"/>
        <v>901.61942581418907</v>
      </c>
      <c r="AC32" s="140">
        <f t="shared" si="25"/>
        <v>917.84857547884451</v>
      </c>
      <c r="AD32" s="140">
        <f t="shared" si="25"/>
        <v>934.36984983746368</v>
      </c>
      <c r="AE32" s="140">
        <f t="shared" si="25"/>
        <v>951.18850713453799</v>
      </c>
      <c r="AF32" s="140">
        <f t="shared" si="25"/>
        <v>968.30990026295967</v>
      </c>
      <c r="AG32" s="140">
        <f t="shared" si="25"/>
        <v>985.73947846769295</v>
      </c>
    </row>
    <row r="33" spans="1:35" x14ac:dyDescent="0.25">
      <c r="A33" s="131" t="s">
        <v>316</v>
      </c>
      <c r="B33" s="99">
        <v>253</v>
      </c>
      <c r="C33" s="89">
        <f>Parameters!$D$17</f>
        <v>0.22</v>
      </c>
      <c r="D33" s="99"/>
      <c r="E33" s="89"/>
      <c r="F33" s="99">
        <v>1050</v>
      </c>
      <c r="G33" s="89">
        <f>Parameters!$D$21</f>
        <v>0.22</v>
      </c>
      <c r="H33" s="99"/>
      <c r="I33" s="89"/>
      <c r="J33" s="99">
        <v>10398</v>
      </c>
      <c r="K33" s="89">
        <f>Parameters!$D$25</f>
        <v>0.31</v>
      </c>
      <c r="L33" s="99">
        <v>390</v>
      </c>
      <c r="M33" s="89">
        <f>Parameters!$D$27</f>
        <v>0.31</v>
      </c>
      <c r="N33" s="99">
        <v>410</v>
      </c>
      <c r="O33" s="89">
        <f>Parameters!$D$29</f>
        <v>0.31</v>
      </c>
      <c r="P33" s="98"/>
      <c r="Q33" s="99"/>
      <c r="R33" s="98"/>
      <c r="S33" s="97"/>
      <c r="T33" s="102"/>
      <c r="U33" s="94"/>
      <c r="V33" s="86"/>
      <c r="W33" s="93">
        <f t="shared" si="16"/>
        <v>4381.87464</v>
      </c>
      <c r="X33" s="140">
        <f t="shared" si="17"/>
        <v>4381.87464</v>
      </c>
      <c r="Y33" s="140">
        <f t="shared" ref="Y33:AG33" si="26">X33*(1+X$3)</f>
        <v>4416.9296371199998</v>
      </c>
      <c r="Z33" s="140">
        <f t="shared" si="26"/>
        <v>4456.6820038540791</v>
      </c>
      <c r="AA33" s="140">
        <f t="shared" si="26"/>
        <v>4514.6188699041813</v>
      </c>
      <c r="AB33" s="140">
        <f t="shared" si="26"/>
        <v>4577.8235340828396</v>
      </c>
      <c r="AC33" s="140">
        <f t="shared" si="26"/>
        <v>4660.224357696331</v>
      </c>
      <c r="AD33" s="140">
        <f t="shared" si="26"/>
        <v>4744.108396134865</v>
      </c>
      <c r="AE33" s="140">
        <f t="shared" si="26"/>
        <v>4829.5023472652929</v>
      </c>
      <c r="AF33" s="140">
        <f t="shared" si="26"/>
        <v>4916.433389516068</v>
      </c>
      <c r="AG33" s="140">
        <f t="shared" si="26"/>
        <v>5004.9291905273576</v>
      </c>
    </row>
    <row r="34" spans="1:35" x14ac:dyDescent="0.25">
      <c r="A34" s="131" t="s">
        <v>315</v>
      </c>
      <c r="B34" s="99">
        <v>253</v>
      </c>
      <c r="C34" s="89">
        <f>Parameters!$D$17</f>
        <v>0.22</v>
      </c>
      <c r="D34" s="99"/>
      <c r="E34" s="89"/>
      <c r="F34" s="99">
        <v>420</v>
      </c>
      <c r="G34" s="89">
        <f>Parameters!$D$21</f>
        <v>0.22</v>
      </c>
      <c r="H34" s="99"/>
      <c r="I34" s="89"/>
      <c r="J34" s="99">
        <v>240</v>
      </c>
      <c r="K34" s="89">
        <f>Parameters!$D$25</f>
        <v>0.31</v>
      </c>
      <c r="L34" s="99">
        <v>180</v>
      </c>
      <c r="M34" s="89">
        <f>Parameters!$D$27</f>
        <v>0.31</v>
      </c>
      <c r="N34" s="99">
        <v>170</v>
      </c>
      <c r="O34" s="89">
        <f>Parameters!$D$29</f>
        <v>0.31</v>
      </c>
      <c r="P34" s="98"/>
      <c r="Q34" s="99"/>
      <c r="R34" s="98"/>
      <c r="S34" s="97"/>
      <c r="T34" s="102"/>
      <c r="U34" s="94"/>
      <c r="V34" s="86"/>
      <c r="W34" s="93">
        <f t="shared" si="16"/>
        <v>385.89935999999994</v>
      </c>
      <c r="X34" s="140">
        <f t="shared" si="17"/>
        <v>385.89935999999994</v>
      </c>
      <c r="Y34" s="140">
        <f t="shared" ref="Y34:AG34" si="27">X34*(1+X$3)</f>
        <v>388.98655487999997</v>
      </c>
      <c r="Z34" s="140">
        <f t="shared" si="27"/>
        <v>392.48743387391994</v>
      </c>
      <c r="AA34" s="140">
        <f t="shared" si="27"/>
        <v>397.58977051428087</v>
      </c>
      <c r="AB34" s="140">
        <f t="shared" si="27"/>
        <v>403.15602730148083</v>
      </c>
      <c r="AC34" s="140">
        <f t="shared" si="27"/>
        <v>410.41283579290752</v>
      </c>
      <c r="AD34" s="140">
        <f t="shared" si="27"/>
        <v>417.80026683717983</v>
      </c>
      <c r="AE34" s="140">
        <f t="shared" si="27"/>
        <v>425.32067164024909</v>
      </c>
      <c r="AF34" s="140">
        <f t="shared" si="27"/>
        <v>432.97644372977356</v>
      </c>
      <c r="AG34" s="140">
        <f t="shared" si="27"/>
        <v>440.77001971690947</v>
      </c>
    </row>
    <row r="35" spans="1:35" x14ac:dyDescent="0.25">
      <c r="A35" s="138" t="s">
        <v>314</v>
      </c>
      <c r="B35" s="91"/>
      <c r="C35" s="92"/>
      <c r="D35" s="91"/>
      <c r="E35" s="92"/>
      <c r="F35" s="91"/>
      <c r="G35" s="92"/>
      <c r="H35" s="91"/>
      <c r="I35" s="92"/>
      <c r="J35" s="91"/>
      <c r="K35" s="92"/>
      <c r="L35" s="91"/>
      <c r="M35" s="92"/>
      <c r="N35" s="91"/>
      <c r="O35" s="92"/>
      <c r="P35" s="92"/>
      <c r="Q35" s="91"/>
      <c r="R35" s="91"/>
      <c r="S35" s="92"/>
      <c r="T35" s="91"/>
      <c r="U35" s="91"/>
      <c r="V35" s="91"/>
      <c r="W35" s="90"/>
      <c r="X35" s="150"/>
      <c r="Y35" s="90"/>
      <c r="Z35" s="90"/>
      <c r="AA35" s="90"/>
      <c r="AB35" s="90"/>
      <c r="AC35" s="90"/>
      <c r="AD35" s="90"/>
      <c r="AE35" s="90"/>
      <c r="AF35" s="90"/>
      <c r="AG35" s="90"/>
    </row>
    <row r="36" spans="1:35" x14ac:dyDescent="0.25">
      <c r="A36" s="131" t="s">
        <v>313</v>
      </c>
      <c r="B36" s="99">
        <v>165</v>
      </c>
      <c r="C36" s="89">
        <f>Parameters!$D$17</f>
        <v>0.22</v>
      </c>
      <c r="D36" s="99"/>
      <c r="E36" s="89"/>
      <c r="F36" s="99"/>
      <c r="G36" s="89"/>
      <c r="H36" s="99"/>
      <c r="I36" s="89"/>
      <c r="J36" s="99">
        <v>90</v>
      </c>
      <c r="K36" s="89">
        <f>Parameters!$D$25</f>
        <v>0.31</v>
      </c>
      <c r="L36" s="99"/>
      <c r="M36" s="89"/>
      <c r="N36" s="99">
        <v>60</v>
      </c>
      <c r="O36" s="89">
        <f>Parameters!$D$29</f>
        <v>0.31</v>
      </c>
      <c r="P36" s="98"/>
      <c r="Q36" s="99"/>
      <c r="R36" s="98"/>
      <c r="S36" s="97"/>
      <c r="T36" s="102"/>
      <c r="U36" s="94"/>
      <c r="V36" s="86"/>
      <c r="W36" s="93">
        <f>IF((B36*C36+D36*E36+F36*G36+H36*I36+J36*K36+L36*M36+N36*O36+P36+Q36*R36)=0,"",
                          ((B36*C36+D36*E36+F36*G36+H36*I36+J36*K36+L36*M36+N36*O36)*IF(U36&gt;0,U36,1)+P36+IF(Q36=0,1,Q36)*R36)*(1+Overhead_Common)*IF(V36&gt;0,V36,1))</f>
        <v>96.544799999999981</v>
      </c>
      <c r="X36" s="140">
        <f>W36</f>
        <v>96.544799999999981</v>
      </c>
      <c r="Y36" s="140">
        <f t="shared" ref="Y36:AG36" si="28">X36*(1+X$3)</f>
        <v>97.317158399999983</v>
      </c>
      <c r="Z36" s="140">
        <f t="shared" si="28"/>
        <v>98.193012825599979</v>
      </c>
      <c r="AA36" s="140">
        <f t="shared" si="28"/>
        <v>99.469521992332773</v>
      </c>
      <c r="AB36" s="140">
        <f t="shared" si="28"/>
        <v>100.86209530022543</v>
      </c>
      <c r="AC36" s="140">
        <f t="shared" si="28"/>
        <v>102.67761301562949</v>
      </c>
      <c r="AD36" s="140">
        <f t="shared" si="28"/>
        <v>104.52581004991082</v>
      </c>
      <c r="AE36" s="140">
        <f t="shared" si="28"/>
        <v>106.40727463080921</v>
      </c>
      <c r="AF36" s="140">
        <f t="shared" si="28"/>
        <v>108.32260557416377</v>
      </c>
      <c r="AG36" s="140">
        <f t="shared" si="28"/>
        <v>110.27241247449872</v>
      </c>
    </row>
    <row r="37" spans="1:35" x14ac:dyDescent="0.25">
      <c r="A37" s="131" t="s">
        <v>312</v>
      </c>
      <c r="B37" s="105">
        <v>25</v>
      </c>
      <c r="C37" s="89">
        <v>0.22</v>
      </c>
      <c r="D37" s="105"/>
      <c r="E37" s="114"/>
      <c r="F37" s="105"/>
      <c r="G37" s="114"/>
      <c r="H37" s="105">
        <v>140</v>
      </c>
      <c r="I37" s="89">
        <v>0.31</v>
      </c>
      <c r="J37" s="105">
        <v>60</v>
      </c>
      <c r="K37" s="114">
        <v>0.31</v>
      </c>
      <c r="L37" s="87">
        <v>130</v>
      </c>
      <c r="M37" s="114">
        <v>0.31</v>
      </c>
      <c r="N37" s="87"/>
      <c r="O37" s="114"/>
      <c r="P37" s="93"/>
      <c r="Q37" s="87"/>
      <c r="R37" s="93"/>
      <c r="S37" s="87"/>
      <c r="T37" s="108"/>
      <c r="U37" s="107"/>
      <c r="V37" s="143"/>
      <c r="W37" s="93">
        <f>IF((B37*C37+D37*E37+F37*G37+H37*I37+J37*K37+L37*M37+N37*O37+P37+Q37*R37)=0,"",
                          ((B37*C37+D37*E37+F37*G37+H37*I37+J37*K37+L37*M37+N37*O37)*IF(U37&gt;0,U37,1)+P37+IF(Q37=0,1,Q37)*R37)*(1+Overhead_Common)*IF(V37&gt;0,V37,1))</f>
        <v>125.69479999999999</v>
      </c>
      <c r="X37" s="140">
        <f>W37</f>
        <v>125.69479999999999</v>
      </c>
      <c r="Y37" s="140">
        <f t="shared" ref="Y37:AG37" si="29">X37*(1+X$3)</f>
        <v>126.70035839999998</v>
      </c>
      <c r="Z37" s="140">
        <f t="shared" si="29"/>
        <v>127.84066162559998</v>
      </c>
      <c r="AA37" s="140">
        <f t="shared" si="29"/>
        <v>129.50259022673276</v>
      </c>
      <c r="AB37" s="140">
        <f t="shared" si="29"/>
        <v>131.31562648990703</v>
      </c>
      <c r="AC37" s="140">
        <f t="shared" si="29"/>
        <v>133.67930776672537</v>
      </c>
      <c r="AD37" s="140">
        <f t="shared" si="29"/>
        <v>136.08553530652642</v>
      </c>
      <c r="AE37" s="140">
        <f t="shared" si="29"/>
        <v>138.53507494204391</v>
      </c>
      <c r="AF37" s="140">
        <f t="shared" si="29"/>
        <v>141.0287062910007</v>
      </c>
      <c r="AG37" s="140">
        <f t="shared" si="29"/>
        <v>143.56722300423871</v>
      </c>
    </row>
    <row r="38" spans="1:35" x14ac:dyDescent="0.25">
      <c r="A38" s="131" t="s">
        <v>311</v>
      </c>
      <c r="B38" s="105">
        <v>25</v>
      </c>
      <c r="C38" s="89">
        <v>0.22</v>
      </c>
      <c r="D38" s="105"/>
      <c r="E38" s="114"/>
      <c r="F38" s="105"/>
      <c r="G38" s="114"/>
      <c r="H38" s="105"/>
      <c r="I38" s="114"/>
      <c r="J38" s="105">
        <v>60</v>
      </c>
      <c r="K38" s="89">
        <v>0.31</v>
      </c>
      <c r="L38" s="87"/>
      <c r="M38" s="114"/>
      <c r="N38" s="87"/>
      <c r="O38" s="114"/>
      <c r="P38" s="93"/>
      <c r="Q38" s="87"/>
      <c r="R38" s="93"/>
      <c r="S38" s="87"/>
      <c r="T38" s="108"/>
      <c r="U38" s="107"/>
      <c r="V38" s="143"/>
      <c r="W38" s="93">
        <f>IF((B38*C38+D38*E38+F38*G38+H38*I38+J38*K38+L38*M38+N38*O38+P38+Q38*R38)=0,"",
                          ((B38*C38+D38*E38+F38*G38+H38*I38+J38*K38+L38*M38+N38*O38)*IF(U38&gt;0,U38,1)+P38+IF(Q38=0,1,Q38)*R38)*(1+Overhead_Common)*IF(V38&gt;0,V38,1))</f>
        <v>28.1006</v>
      </c>
      <c r="X38" s="140">
        <f>W38</f>
        <v>28.1006</v>
      </c>
      <c r="Y38" s="140">
        <f t="shared" ref="Y38:AG38" si="30">X38*(1+X$3)</f>
        <v>28.325404800000001</v>
      </c>
      <c r="Z38" s="140">
        <f t="shared" si="30"/>
        <v>28.580333443199997</v>
      </c>
      <c r="AA38" s="140">
        <f t="shared" si="30"/>
        <v>28.951877777961595</v>
      </c>
      <c r="AB38" s="140">
        <f t="shared" si="30"/>
        <v>29.357204066853058</v>
      </c>
      <c r="AC38" s="140">
        <f t="shared" si="30"/>
        <v>29.885633740056413</v>
      </c>
      <c r="AD38" s="140">
        <f t="shared" si="30"/>
        <v>30.423575147377427</v>
      </c>
      <c r="AE38" s="140">
        <f t="shared" si="30"/>
        <v>30.97119950003022</v>
      </c>
      <c r="AF38" s="140">
        <f t="shared" si="30"/>
        <v>31.528681091030766</v>
      </c>
      <c r="AG38" s="140">
        <f t="shared" si="30"/>
        <v>32.096197350669321</v>
      </c>
    </row>
    <row r="39" spans="1:35" ht="45" x14ac:dyDescent="0.25">
      <c r="A39" s="131" t="s">
        <v>310</v>
      </c>
      <c r="B39" s="99"/>
      <c r="C39" s="89"/>
      <c r="D39" s="99"/>
      <c r="E39" s="89"/>
      <c r="F39" s="99"/>
      <c r="G39" s="89"/>
      <c r="H39" s="99"/>
      <c r="I39" s="89"/>
      <c r="J39" s="99"/>
      <c r="K39" s="89"/>
      <c r="L39" s="113"/>
      <c r="M39" s="89"/>
      <c r="N39" s="113"/>
      <c r="O39" s="89"/>
      <c r="P39" s="112"/>
      <c r="Q39" s="113"/>
      <c r="R39" s="112"/>
      <c r="S39" s="105" t="s">
        <v>309</v>
      </c>
      <c r="T39" s="111"/>
      <c r="U39" s="110"/>
      <c r="V39" s="111"/>
      <c r="W39" s="93" t="str">
        <f>IF((B39*C39+D39*E39+F39*G39+H39*I39+J39*K39+L39*M39+N39*O39+P39+Q39*R39)=0,"",
                          ((B39*C39+D39*E39+F39*G39+H39*I39+J39*K39+L39*M39+N39*O39)*IF(U39&gt;0,U39,1)+P39+IF(Q39=0,1,Q39)*R39)*(1+Overhead_Common)*IF(V39&gt;0,V39,1))</f>
        <v/>
      </c>
      <c r="X39" s="140" t="str">
        <f>W39</f>
        <v/>
      </c>
      <c r="Y39" s="140"/>
      <c r="Z39" s="140"/>
      <c r="AA39" s="140"/>
      <c r="AB39" s="140"/>
      <c r="AC39" s="140"/>
      <c r="AD39" s="140"/>
      <c r="AE39" s="140"/>
      <c r="AF39" s="140"/>
      <c r="AG39" s="140"/>
    </row>
    <row r="40" spans="1:35" ht="30" x14ac:dyDescent="0.25">
      <c r="A40" s="131" t="s">
        <v>308</v>
      </c>
      <c r="B40" s="99"/>
      <c r="C40" s="89"/>
      <c r="D40" s="99"/>
      <c r="E40" s="89"/>
      <c r="F40" s="99"/>
      <c r="G40" s="89"/>
      <c r="H40" s="99"/>
      <c r="I40" s="89"/>
      <c r="J40" s="99"/>
      <c r="K40" s="89"/>
      <c r="L40" s="113"/>
      <c r="M40" s="89"/>
      <c r="N40" s="113"/>
      <c r="O40" s="89"/>
      <c r="P40" s="112"/>
      <c r="Q40" s="113"/>
      <c r="R40" s="112"/>
      <c r="S40" s="105" t="s">
        <v>307</v>
      </c>
      <c r="T40" s="111"/>
      <c r="U40" s="110"/>
      <c r="V40" s="111"/>
      <c r="W40" s="93" t="str">
        <f>IF((B40*C40+D40*E40+F40*G40+H40*I40+J40*K40+L40*M40+N40*O40+P40+Q40*R40)=0,"",
                          ((B40*C40+D40*E40+F40*G40+H40*I40+J40*K40+L40*M40+N40*O40)*IF(U40&gt;0,U40,1)+P40+IF(Q40=0,1,Q40)*R40)*(1+Overhead_Common)*IF(V40&gt;0,V40,1))</f>
        <v/>
      </c>
      <c r="X40" s="140" t="str">
        <f>W40</f>
        <v/>
      </c>
      <c r="Y40" s="140"/>
      <c r="Z40" s="140"/>
      <c r="AA40" s="140"/>
      <c r="AB40" s="140"/>
      <c r="AC40" s="140"/>
      <c r="AD40" s="140"/>
      <c r="AE40" s="140"/>
      <c r="AF40" s="140"/>
      <c r="AG40" s="140"/>
    </row>
    <row r="41" spans="1:35" customFormat="1" ht="15.75" x14ac:dyDescent="0.25">
      <c r="A41" s="56" t="s">
        <v>49</v>
      </c>
      <c r="B41" s="91"/>
      <c r="C41" s="92"/>
      <c r="D41" s="91"/>
      <c r="E41" s="92"/>
      <c r="F41" s="91"/>
      <c r="G41" s="92"/>
      <c r="H41" s="91"/>
      <c r="I41" s="92"/>
      <c r="J41" s="91"/>
      <c r="K41" s="92"/>
      <c r="L41" s="91"/>
      <c r="M41" s="92"/>
      <c r="N41" s="91"/>
      <c r="O41" s="92"/>
      <c r="P41" s="92"/>
      <c r="Q41" s="91"/>
      <c r="R41" s="91"/>
      <c r="S41" s="91"/>
      <c r="T41" s="91"/>
      <c r="U41" s="91"/>
      <c r="V41" s="91"/>
      <c r="W41" s="90"/>
      <c r="X41" s="150"/>
      <c r="Y41" s="90"/>
      <c r="Z41" s="90"/>
      <c r="AA41" s="90"/>
      <c r="AB41" s="90"/>
      <c r="AC41" s="90"/>
      <c r="AD41" s="90"/>
      <c r="AE41" s="90"/>
      <c r="AF41" s="90"/>
      <c r="AG41" s="90"/>
      <c r="AH41" s="15"/>
      <c r="AI41" s="15"/>
    </row>
    <row r="42" spans="1:35" customFormat="1" ht="30" x14ac:dyDescent="0.25">
      <c r="A42" s="59" t="s">
        <v>42</v>
      </c>
      <c r="B42" s="53">
        <v>12</v>
      </c>
      <c r="C42" s="54">
        <f>Parameters!$D$17</f>
        <v>0.22</v>
      </c>
      <c r="D42" s="53">
        <v>420</v>
      </c>
      <c r="E42" s="54">
        <f>Parameters!$D$19</f>
        <v>0.26</v>
      </c>
      <c r="F42" s="53">
        <v>550</v>
      </c>
      <c r="G42" s="54">
        <f>Parameters!$D$21</f>
        <v>0.22</v>
      </c>
      <c r="H42" s="53">
        <v>360</v>
      </c>
      <c r="I42" s="11">
        <f>Parameters!$D$23</f>
        <v>0.31</v>
      </c>
      <c r="J42" s="53">
        <v>940</v>
      </c>
      <c r="K42" s="49">
        <f>Parameters!$D$25</f>
        <v>0.31</v>
      </c>
      <c r="L42" s="53">
        <v>120</v>
      </c>
      <c r="M42" s="9">
        <f>Parameters!$D$27</f>
        <v>0.31</v>
      </c>
      <c r="N42" s="53">
        <v>450</v>
      </c>
      <c r="O42" s="9">
        <f>Parameters!$D$29</f>
        <v>0.31</v>
      </c>
      <c r="P42" s="53">
        <v>486</v>
      </c>
      <c r="Q42" s="53">
        <v>120</v>
      </c>
      <c r="R42" s="49">
        <f>Parameters!$D$32</f>
        <v>0.31</v>
      </c>
      <c r="S42" s="42"/>
      <c r="T42" s="106" t="s">
        <v>239</v>
      </c>
      <c r="U42" s="103"/>
      <c r="V42" s="142">
        <f>1/Parameters!$B$5</f>
        <v>0.5</v>
      </c>
      <c r="W42" s="93">
        <f t="shared" ref="W42:W49" si="31">IF((B42*C42+D42*E42+F42*G42+H42*I42+J42*K42+L42*M42+N42*O42+P42+Q42*R42)=0,"",
                          ((B42*C42+D42*E42+F42*G42+H42*I42+J42*K42+L42*M42+N42*O42)*IF(U42&gt;0,U42,1)+P42+IF(Q42=0,1,Q42)*R42)*(1+Overhead_Common)*IF(V42&gt;0,V42,1))</f>
        <v>778.73641999999995</v>
      </c>
      <c r="X42" s="149">
        <f t="shared" ref="X42:X49" si="32">W42</f>
        <v>778.73641999999995</v>
      </c>
      <c r="Y42" s="149">
        <f t="shared" ref="Y42:Y49" si="33">X42*(1+$X$3)</f>
        <v>784.96631135999996</v>
      </c>
      <c r="Z42" s="149">
        <f t="shared" ref="Z42:Z49" si="34">Y42*(1+$Y$3)</f>
        <v>792.03100816223991</v>
      </c>
      <c r="AA42" s="149">
        <f t="shared" ref="AA42:AA49" si="35">Z42*(1+$Z$3)</f>
        <v>802.32741126834901</v>
      </c>
      <c r="AB42" s="149">
        <f t="shared" ref="AB42:AB49" si="36">AA42*(1+$AA$3)</f>
        <v>813.55999502610587</v>
      </c>
      <c r="AC42" s="149">
        <f t="shared" ref="AC42:AC49" si="37">AB42*(1+$AB$3)</f>
        <v>828.20407493657581</v>
      </c>
      <c r="AD42" s="149">
        <f t="shared" ref="AD42:AD49" si="38">AC42*(1+$AC$3)</f>
        <v>843.11174828543415</v>
      </c>
      <c r="AE42" s="149">
        <f t="shared" ref="AE42:AE49" si="39">AD42*(1+$AD$3)</f>
        <v>858.28775975457199</v>
      </c>
      <c r="AF42" s="149">
        <f t="shared" ref="AF42:AF49" si="40">AE42*(1+$AE$3)</f>
        <v>873.73693943015428</v>
      </c>
      <c r="AG42" s="149">
        <f t="shared" ref="AG42:AG49" si="41">AF42*(1+$AF$3)</f>
        <v>889.46420433989704</v>
      </c>
      <c r="AH42" s="15"/>
      <c r="AI42" s="15"/>
    </row>
    <row r="43" spans="1:35" customFormat="1" ht="15.75" x14ac:dyDescent="0.25">
      <c r="A43" s="59" t="s">
        <v>43</v>
      </c>
      <c r="B43" s="53">
        <v>10</v>
      </c>
      <c r="C43" s="54">
        <f>Parameters!$D$17</f>
        <v>0.22</v>
      </c>
      <c r="D43" s="53">
        <v>270</v>
      </c>
      <c r="E43" s="54">
        <f>Parameters!$D$19</f>
        <v>0.26</v>
      </c>
      <c r="F43" s="53">
        <v>120</v>
      </c>
      <c r="G43" s="54">
        <f>Parameters!$D$21</f>
        <v>0.22</v>
      </c>
      <c r="H43" s="53">
        <v>120</v>
      </c>
      <c r="I43" s="11">
        <f>Parameters!$D$23</f>
        <v>0.31</v>
      </c>
      <c r="J43" s="53">
        <v>465</v>
      </c>
      <c r="K43" s="49">
        <f>Parameters!$D$25</f>
        <v>0.31</v>
      </c>
      <c r="L43" s="53">
        <v>60</v>
      </c>
      <c r="M43" s="9">
        <f>Parameters!$D$27</f>
        <v>0.31</v>
      </c>
      <c r="N43" s="53">
        <v>690</v>
      </c>
      <c r="O43" s="9">
        <f>Parameters!$D$29</f>
        <v>0.31</v>
      </c>
      <c r="P43" s="53"/>
      <c r="Q43" s="53">
        <v>120</v>
      </c>
      <c r="R43" s="49">
        <f>Parameters!$D$32</f>
        <v>0.31</v>
      </c>
      <c r="S43" s="42"/>
      <c r="T43" s="42"/>
      <c r="U43" s="42"/>
      <c r="V43" s="144"/>
      <c r="W43" s="93">
        <f t="shared" si="31"/>
        <v>641.12509999999997</v>
      </c>
      <c r="X43" s="149">
        <f t="shared" si="32"/>
        <v>641.12509999999997</v>
      </c>
      <c r="Y43" s="149">
        <f t="shared" si="33"/>
        <v>646.25410079999995</v>
      </c>
      <c r="Z43" s="149">
        <f t="shared" si="34"/>
        <v>652.07038770719987</v>
      </c>
      <c r="AA43" s="149">
        <f t="shared" si="35"/>
        <v>660.54730274739336</v>
      </c>
      <c r="AB43" s="149">
        <f t="shared" si="36"/>
        <v>669.79496498585684</v>
      </c>
      <c r="AC43" s="149">
        <f t="shared" si="37"/>
        <v>681.8512743556023</v>
      </c>
      <c r="AD43" s="149">
        <f t="shared" si="38"/>
        <v>694.12459729400314</v>
      </c>
      <c r="AE43" s="149">
        <f t="shared" si="39"/>
        <v>706.6188400452952</v>
      </c>
      <c r="AF43" s="149">
        <f t="shared" si="40"/>
        <v>719.33797916611047</v>
      </c>
      <c r="AG43" s="149">
        <f t="shared" si="41"/>
        <v>732.28606279110045</v>
      </c>
      <c r="AH43" s="15"/>
      <c r="AI43" s="15"/>
    </row>
    <row r="44" spans="1:35" customFormat="1" ht="15.75" x14ac:dyDescent="0.25">
      <c r="A44" s="59" t="s">
        <v>44</v>
      </c>
      <c r="B44" s="53">
        <v>10</v>
      </c>
      <c r="C44" s="54">
        <f>Parameters!$D$17</f>
        <v>0.22</v>
      </c>
      <c r="D44" s="53">
        <v>112.5</v>
      </c>
      <c r="E44" s="54">
        <f>Parameters!$D$19</f>
        <v>0.26</v>
      </c>
      <c r="F44" s="53">
        <v>240</v>
      </c>
      <c r="G44" s="54">
        <f>Parameters!$D$21</f>
        <v>0.22</v>
      </c>
      <c r="H44" s="53">
        <v>120</v>
      </c>
      <c r="I44" s="11">
        <f>Parameters!$D$23</f>
        <v>0.31</v>
      </c>
      <c r="J44" s="53">
        <v>105</v>
      </c>
      <c r="K44" s="49">
        <f>Parameters!$D$25</f>
        <v>0.31</v>
      </c>
      <c r="L44" s="53">
        <v>60</v>
      </c>
      <c r="M44" s="9">
        <f>Parameters!$D$27</f>
        <v>0.31</v>
      </c>
      <c r="N44" s="53">
        <v>160</v>
      </c>
      <c r="O44" s="9">
        <f>Parameters!$D$29</f>
        <v>0.31</v>
      </c>
      <c r="P44" s="53"/>
      <c r="Q44" s="53"/>
      <c r="R44" s="54"/>
      <c r="S44" s="42"/>
      <c r="T44" s="42"/>
      <c r="U44" s="42"/>
      <c r="V44" s="144"/>
      <c r="W44" s="93">
        <f t="shared" si="31"/>
        <v>259.08519999999999</v>
      </c>
      <c r="X44" s="149">
        <f t="shared" si="32"/>
        <v>259.08519999999999</v>
      </c>
      <c r="Y44" s="149">
        <f t="shared" si="33"/>
        <v>261.1578816</v>
      </c>
      <c r="Z44" s="149">
        <f t="shared" si="34"/>
        <v>263.50830253439995</v>
      </c>
      <c r="AA44" s="149">
        <f t="shared" si="35"/>
        <v>266.93391046734712</v>
      </c>
      <c r="AB44" s="149">
        <f t="shared" si="36"/>
        <v>270.67098521388999</v>
      </c>
      <c r="AC44" s="149">
        <f t="shared" si="37"/>
        <v>275.54306294774</v>
      </c>
      <c r="AD44" s="149">
        <f t="shared" si="38"/>
        <v>280.50283808079934</v>
      </c>
      <c r="AE44" s="149">
        <f t="shared" si="39"/>
        <v>285.55188916625372</v>
      </c>
      <c r="AF44" s="149">
        <f t="shared" si="40"/>
        <v>290.69182317124631</v>
      </c>
      <c r="AG44" s="149">
        <f t="shared" si="41"/>
        <v>295.92427598832876</v>
      </c>
      <c r="AH44" s="15"/>
      <c r="AI44" s="15"/>
    </row>
    <row r="45" spans="1:35" customFormat="1" ht="15.75" x14ac:dyDescent="0.25">
      <c r="A45" s="59" t="s">
        <v>45</v>
      </c>
      <c r="B45" s="53"/>
      <c r="C45" s="54"/>
      <c r="D45" s="53"/>
      <c r="E45" s="54"/>
      <c r="F45" s="53">
        <v>240</v>
      </c>
      <c r="G45" s="54">
        <f>Parameters!$D$21</f>
        <v>0.22</v>
      </c>
      <c r="H45" s="53"/>
      <c r="I45" s="54"/>
      <c r="J45" s="53"/>
      <c r="K45" s="54"/>
      <c r="L45" s="53"/>
      <c r="M45" s="54"/>
      <c r="N45" s="53">
        <v>1200</v>
      </c>
      <c r="O45" s="9">
        <f>Parameters!$D$29</f>
        <v>0.31</v>
      </c>
      <c r="P45" s="53"/>
      <c r="Q45" s="53"/>
      <c r="R45" s="54"/>
      <c r="S45" s="42"/>
      <c r="T45" s="42"/>
      <c r="U45" s="42"/>
      <c r="V45" s="144"/>
      <c r="W45" s="93">
        <f t="shared" si="31"/>
        <v>495.3168</v>
      </c>
      <c r="X45" s="149">
        <f t="shared" si="32"/>
        <v>495.3168</v>
      </c>
      <c r="Y45" s="149">
        <f t="shared" si="33"/>
        <v>499.27933439999998</v>
      </c>
      <c r="Z45" s="149">
        <f t="shared" si="34"/>
        <v>503.77284840959993</v>
      </c>
      <c r="AA45" s="149">
        <f t="shared" si="35"/>
        <v>510.32189543892468</v>
      </c>
      <c r="AB45" s="149">
        <f t="shared" si="36"/>
        <v>517.46640197506963</v>
      </c>
      <c r="AC45" s="149">
        <f t="shared" si="37"/>
        <v>526.7807972106209</v>
      </c>
      <c r="AD45" s="149">
        <f t="shared" si="38"/>
        <v>536.26285156041206</v>
      </c>
      <c r="AE45" s="149">
        <f t="shared" si="39"/>
        <v>545.91558288849944</v>
      </c>
      <c r="AF45" s="149">
        <f t="shared" si="40"/>
        <v>555.74206338049248</v>
      </c>
      <c r="AG45" s="149">
        <f t="shared" si="41"/>
        <v>565.74542052134132</v>
      </c>
      <c r="AH45" s="15"/>
      <c r="AI45" s="15"/>
    </row>
    <row r="46" spans="1:35" customFormat="1" ht="15.75" x14ac:dyDescent="0.25">
      <c r="A46" s="61" t="s">
        <v>50</v>
      </c>
      <c r="B46" s="53">
        <v>5</v>
      </c>
      <c r="C46" s="49">
        <f>Parameters!$D$17</f>
        <v>0.22</v>
      </c>
      <c r="D46" s="53">
        <v>12.5</v>
      </c>
      <c r="E46" s="54">
        <f>Parameters!$D$19</f>
        <v>0.26</v>
      </c>
      <c r="F46" s="53"/>
      <c r="G46" s="54"/>
      <c r="H46" s="53">
        <v>50</v>
      </c>
      <c r="I46" s="11">
        <f>Parameters!$D$23</f>
        <v>0.31</v>
      </c>
      <c r="J46" s="53">
        <v>210</v>
      </c>
      <c r="K46" s="49">
        <f>Parameters!$D$25</f>
        <v>0.31</v>
      </c>
      <c r="L46" s="53">
        <v>60</v>
      </c>
      <c r="M46" s="9">
        <f>Parameters!$D$27</f>
        <v>0.31</v>
      </c>
      <c r="N46" s="53"/>
      <c r="O46" s="54"/>
      <c r="P46" s="54"/>
      <c r="Q46" s="53"/>
      <c r="R46" s="54"/>
      <c r="S46" s="42"/>
      <c r="T46" s="42"/>
      <c r="U46" s="42"/>
      <c r="V46" s="144"/>
      <c r="W46" s="93">
        <f t="shared" si="31"/>
        <v>120.73929999999997</v>
      </c>
      <c r="X46" s="149">
        <f t="shared" si="32"/>
        <v>120.73929999999997</v>
      </c>
      <c r="Y46" s="149">
        <f t="shared" si="33"/>
        <v>121.70521439999997</v>
      </c>
      <c r="Z46" s="149">
        <f t="shared" si="34"/>
        <v>122.80056132959996</v>
      </c>
      <c r="AA46" s="149">
        <f t="shared" si="35"/>
        <v>124.39696862688474</v>
      </c>
      <c r="AB46" s="149">
        <f t="shared" si="36"/>
        <v>126.13852618766113</v>
      </c>
      <c r="AC46" s="149">
        <f t="shared" si="37"/>
        <v>128.40901965903902</v>
      </c>
      <c r="AD46" s="149">
        <f t="shared" si="38"/>
        <v>130.72038201290172</v>
      </c>
      <c r="AE46" s="149">
        <f t="shared" si="39"/>
        <v>133.07334888913397</v>
      </c>
      <c r="AF46" s="149">
        <f t="shared" si="40"/>
        <v>135.46866916913839</v>
      </c>
      <c r="AG46" s="149">
        <f t="shared" si="41"/>
        <v>137.90710521418288</v>
      </c>
      <c r="AH46" s="15"/>
      <c r="AI46" s="15"/>
    </row>
    <row r="47" spans="1:35" customFormat="1" ht="15.75" x14ac:dyDescent="0.25">
      <c r="A47" s="61" t="s">
        <v>51</v>
      </c>
      <c r="B47" s="53">
        <v>7.5</v>
      </c>
      <c r="C47" s="54">
        <f>Parameters!$D$17</f>
        <v>0.22</v>
      </c>
      <c r="D47" s="53">
        <v>22.5</v>
      </c>
      <c r="E47" s="54">
        <f>Parameters!$D$19</f>
        <v>0.26</v>
      </c>
      <c r="F47" s="53"/>
      <c r="G47" s="54"/>
      <c r="H47" s="53"/>
      <c r="I47" s="54"/>
      <c r="J47" s="53"/>
      <c r="K47" s="54"/>
      <c r="L47" s="53">
        <v>60</v>
      </c>
      <c r="M47" s="9">
        <f>Parameters!$D$27</f>
        <v>0.31</v>
      </c>
      <c r="N47" s="53"/>
      <c r="O47" s="54"/>
      <c r="P47" s="54"/>
      <c r="Q47" s="53"/>
      <c r="R47" s="54"/>
      <c r="S47" s="42"/>
      <c r="T47" s="42"/>
      <c r="U47" s="42"/>
      <c r="V47" s="144"/>
      <c r="W47" s="93">
        <f t="shared" si="31"/>
        <v>30.432600000000001</v>
      </c>
      <c r="X47" s="149">
        <f t="shared" si="32"/>
        <v>30.432600000000001</v>
      </c>
      <c r="Y47" s="149">
        <f t="shared" si="33"/>
        <v>30.676060800000002</v>
      </c>
      <c r="Z47" s="149">
        <f t="shared" si="34"/>
        <v>30.952145347199998</v>
      </c>
      <c r="AA47" s="149">
        <f t="shared" si="35"/>
        <v>31.354523236713597</v>
      </c>
      <c r="AB47" s="149">
        <f t="shared" si="36"/>
        <v>31.793486562027589</v>
      </c>
      <c r="AC47" s="149">
        <f t="shared" si="37"/>
        <v>32.365769320144089</v>
      </c>
      <c r="AD47" s="149">
        <f t="shared" si="38"/>
        <v>32.948353167906681</v>
      </c>
      <c r="AE47" s="149">
        <f t="shared" si="39"/>
        <v>33.541423524929002</v>
      </c>
      <c r="AF47" s="149">
        <f t="shared" si="40"/>
        <v>34.145169148377725</v>
      </c>
      <c r="AG47" s="149">
        <f t="shared" si="41"/>
        <v>34.759782193048522</v>
      </c>
      <c r="AH47" s="15"/>
      <c r="AI47" s="15"/>
    </row>
    <row r="48" spans="1:35" customFormat="1" ht="15.75" x14ac:dyDescent="0.25">
      <c r="A48" s="61" t="s">
        <v>52</v>
      </c>
      <c r="B48" s="53">
        <v>7.5</v>
      </c>
      <c r="C48" s="54">
        <f>Parameters!$D$17</f>
        <v>0.22</v>
      </c>
      <c r="D48" s="53">
        <v>10</v>
      </c>
      <c r="E48" s="54">
        <f>Parameters!$D$19</f>
        <v>0.26</v>
      </c>
      <c r="F48" s="53"/>
      <c r="G48" s="54"/>
      <c r="H48" s="53">
        <v>50</v>
      </c>
      <c r="I48" s="11">
        <f>Parameters!$D$23</f>
        <v>0.31</v>
      </c>
      <c r="J48" s="53">
        <v>120</v>
      </c>
      <c r="K48" s="49">
        <f>Parameters!$D$25</f>
        <v>0.31</v>
      </c>
      <c r="L48" s="53">
        <v>45</v>
      </c>
      <c r="M48" s="9">
        <f>Parameters!$D$27</f>
        <v>0.31</v>
      </c>
      <c r="N48" s="53"/>
      <c r="O48" s="54"/>
      <c r="P48" s="54"/>
      <c r="Q48" s="53"/>
      <c r="R48" s="54"/>
      <c r="S48" s="42"/>
      <c r="T48" s="42"/>
      <c r="U48" s="42"/>
      <c r="V48" s="144"/>
      <c r="W48" s="93">
        <f t="shared" si="31"/>
        <v>82.669399999999996</v>
      </c>
      <c r="X48" s="149">
        <f t="shared" si="32"/>
        <v>82.669399999999996</v>
      </c>
      <c r="Y48" s="149">
        <f t="shared" si="33"/>
        <v>83.330755199999999</v>
      </c>
      <c r="Z48" s="149">
        <f t="shared" si="34"/>
        <v>84.080731996799983</v>
      </c>
      <c r="AA48" s="149">
        <f t="shared" si="35"/>
        <v>85.173781512758381</v>
      </c>
      <c r="AB48" s="149">
        <f t="shared" si="36"/>
        <v>86.366214453937005</v>
      </c>
      <c r="AC48" s="149">
        <f t="shared" si="37"/>
        <v>87.920806314107878</v>
      </c>
      <c r="AD48" s="149">
        <f t="shared" si="38"/>
        <v>89.503380827761816</v>
      </c>
      <c r="AE48" s="149">
        <f t="shared" si="39"/>
        <v>91.114441682661536</v>
      </c>
      <c r="AF48" s="149">
        <f t="shared" si="40"/>
        <v>92.754501632949442</v>
      </c>
      <c r="AG48" s="149">
        <f t="shared" si="41"/>
        <v>94.424082662342528</v>
      </c>
      <c r="AH48" s="15"/>
      <c r="AI48" s="15"/>
    </row>
    <row r="49" spans="1:35" customFormat="1" ht="15.75" x14ac:dyDescent="0.25">
      <c r="A49" s="61" t="s">
        <v>53</v>
      </c>
      <c r="B49" s="53">
        <v>7.5</v>
      </c>
      <c r="C49" s="54">
        <f>Parameters!$D$17</f>
        <v>0.22</v>
      </c>
      <c r="D49" s="53">
        <v>22.5</v>
      </c>
      <c r="E49" s="54">
        <f>Parameters!$D$19</f>
        <v>0.26</v>
      </c>
      <c r="F49" s="53"/>
      <c r="G49" s="54"/>
      <c r="H49" s="53"/>
      <c r="I49" s="54"/>
      <c r="J49" s="53"/>
      <c r="K49" s="54"/>
      <c r="L49" s="53">
        <v>45</v>
      </c>
      <c r="M49" s="9">
        <f>Parameters!$D$27</f>
        <v>0.31</v>
      </c>
      <c r="N49" s="53"/>
      <c r="O49" s="54"/>
      <c r="P49" s="54"/>
      <c r="Q49" s="53"/>
      <c r="R49" s="54"/>
      <c r="S49" s="42"/>
      <c r="T49" s="42"/>
      <c r="U49" s="42"/>
      <c r="V49" s="144"/>
      <c r="W49" s="93">
        <f t="shared" si="31"/>
        <v>25.010699999999996</v>
      </c>
      <c r="X49" s="149">
        <f t="shared" si="32"/>
        <v>25.010699999999996</v>
      </c>
      <c r="Y49" s="149">
        <f t="shared" si="33"/>
        <v>25.210785599999998</v>
      </c>
      <c r="Z49" s="149">
        <f t="shared" si="34"/>
        <v>25.437682670399994</v>
      </c>
      <c r="AA49" s="149">
        <f t="shared" si="35"/>
        <v>25.768372545115191</v>
      </c>
      <c r="AB49" s="149">
        <f t="shared" si="36"/>
        <v>26.129129760746803</v>
      </c>
      <c r="AC49" s="149">
        <f t="shared" si="37"/>
        <v>26.599454096440247</v>
      </c>
      <c r="AD49" s="149">
        <f t="shared" si="38"/>
        <v>27.078244270176171</v>
      </c>
      <c r="AE49" s="149">
        <f t="shared" si="39"/>
        <v>27.565652667039341</v>
      </c>
      <c r="AF49" s="149">
        <f t="shared" si="40"/>
        <v>28.06183441504605</v>
      </c>
      <c r="AG49" s="149">
        <f t="shared" si="41"/>
        <v>28.56694743451688</v>
      </c>
      <c r="AH49" s="15"/>
      <c r="AI49" s="15"/>
    </row>
    <row r="50" spans="1:35" x14ac:dyDescent="0.25">
      <c r="A50" s="132" t="s">
        <v>306</v>
      </c>
      <c r="B50" s="91"/>
      <c r="C50" s="92"/>
      <c r="D50" s="91"/>
      <c r="E50" s="92"/>
      <c r="F50" s="91"/>
      <c r="G50" s="92"/>
      <c r="H50" s="91"/>
      <c r="I50" s="92"/>
      <c r="J50" s="91"/>
      <c r="K50" s="92"/>
      <c r="L50" s="91"/>
      <c r="M50" s="92"/>
      <c r="N50" s="91"/>
      <c r="O50" s="92"/>
      <c r="P50" s="92"/>
      <c r="Q50" s="91"/>
      <c r="R50" s="91"/>
      <c r="S50" s="92"/>
      <c r="T50" s="91"/>
      <c r="U50" s="90"/>
      <c r="V50" s="141"/>
      <c r="W50" s="90"/>
      <c r="X50" s="150"/>
      <c r="Y50" s="90"/>
      <c r="Z50" s="90"/>
      <c r="AA50" s="90"/>
      <c r="AB50" s="90"/>
      <c r="AC50" s="90"/>
      <c r="AD50" s="90"/>
      <c r="AE50" s="90"/>
      <c r="AF50" s="90"/>
      <c r="AG50" s="90"/>
    </row>
    <row r="51" spans="1:35" x14ac:dyDescent="0.25">
      <c r="A51" s="133" t="s">
        <v>305</v>
      </c>
      <c r="B51" s="99">
        <v>50</v>
      </c>
      <c r="C51" s="89">
        <f>Parameters!$D$17</f>
        <v>0.22</v>
      </c>
      <c r="D51" s="99"/>
      <c r="E51" s="89"/>
      <c r="F51" s="99">
        <v>1080</v>
      </c>
      <c r="G51" s="89">
        <f>Parameters!$D$21</f>
        <v>0.22</v>
      </c>
      <c r="H51" s="99"/>
      <c r="I51" s="89"/>
      <c r="J51" s="99"/>
      <c r="K51" s="89"/>
      <c r="L51" s="99"/>
      <c r="M51" s="89"/>
      <c r="N51" s="99">
        <v>50</v>
      </c>
      <c r="O51" s="89">
        <f>Parameters!$D$29</f>
        <v>0.31</v>
      </c>
      <c r="P51" s="98"/>
      <c r="Q51" s="99"/>
      <c r="R51" s="98"/>
      <c r="S51" s="97"/>
      <c r="T51" s="102"/>
      <c r="U51" s="94"/>
      <c r="V51" s="86"/>
      <c r="W51" s="93">
        <f>IF((B51*C51+D51*E51+F51*G51+H51*I51+J51*K51+L51*M51+N51*O51+P51+Q51*R51)=0,"",
                          ((B51*C51+D51*E51+F51*G51+H51*I51+J51*K51+L51*M51+N51*O51)*IF(U51&gt;0,U51,1)+P51+IF(Q51=0,1,Q51)*R51)*(1+Overhead_Common)*IF(V51&gt;0,V51,1))</f>
        <v>307.94060000000002</v>
      </c>
      <c r="X51" s="140">
        <f>W51</f>
        <v>307.94060000000002</v>
      </c>
      <c r="Y51" s="140">
        <f t="shared" ref="Y51:AG51" si="42">X51*(1+X$3)</f>
        <v>310.40412480000003</v>
      </c>
      <c r="Z51" s="140">
        <f t="shared" si="42"/>
        <v>313.19776192320001</v>
      </c>
      <c r="AA51" s="140">
        <f t="shared" si="42"/>
        <v>317.26933282820158</v>
      </c>
      <c r="AB51" s="140">
        <f t="shared" si="42"/>
        <v>321.71110348779644</v>
      </c>
      <c r="AC51" s="140">
        <f t="shared" si="42"/>
        <v>327.50190335057675</v>
      </c>
      <c r="AD51" s="140">
        <f t="shared" si="42"/>
        <v>333.39693761088716</v>
      </c>
      <c r="AE51" s="140">
        <f t="shared" si="42"/>
        <v>339.39808248788313</v>
      </c>
      <c r="AF51" s="140">
        <f t="shared" si="42"/>
        <v>345.50724797266503</v>
      </c>
      <c r="AG51" s="140">
        <f t="shared" si="42"/>
        <v>351.72637843617298</v>
      </c>
    </row>
    <row r="52" spans="1:35" x14ac:dyDescent="0.25">
      <c r="A52" s="133" t="s">
        <v>304</v>
      </c>
      <c r="B52" s="99">
        <v>60</v>
      </c>
      <c r="C52" s="89">
        <f>Parameters!$D$17</f>
        <v>0.22</v>
      </c>
      <c r="D52" s="99"/>
      <c r="E52" s="89"/>
      <c r="F52" s="99"/>
      <c r="G52" s="89"/>
      <c r="H52" s="99"/>
      <c r="I52" s="89"/>
      <c r="J52" s="99">
        <v>460</v>
      </c>
      <c r="K52" s="89">
        <f>Parameters!$D$25</f>
        <v>0.31</v>
      </c>
      <c r="L52" s="99"/>
      <c r="M52" s="89"/>
      <c r="N52" s="99"/>
      <c r="O52" s="89"/>
      <c r="P52" s="98"/>
      <c r="Q52" s="99"/>
      <c r="R52" s="98"/>
      <c r="S52" s="97"/>
      <c r="T52" s="102"/>
      <c r="U52" s="94"/>
      <c r="V52" s="86"/>
      <c r="W52" s="93">
        <f>IF((B52*C52+D52*E52+F52*G52+H52*I52+J52*K52+L52*M52+N52*O52+P52+Q52*R52)=0,"",
                          ((B52*C52+D52*E52+F52*G52+H52*I52+J52*K52+L52*M52+N52*O52)*IF(U52&gt;0,U52,1)+P52+IF(Q52=0,1,Q52)*R52)*(1+Overhead_Common)*IF(V52&gt;0,V52,1))</f>
        <v>181.66279999999998</v>
      </c>
      <c r="X52" s="140">
        <f>W52</f>
        <v>181.66279999999998</v>
      </c>
      <c r="Y52" s="140">
        <f t="shared" ref="Y52:AG52" si="43">X52*(1+X$3)</f>
        <v>183.11610239999999</v>
      </c>
      <c r="Z52" s="140">
        <f t="shared" si="43"/>
        <v>184.76414732159998</v>
      </c>
      <c r="AA52" s="140">
        <f t="shared" si="43"/>
        <v>187.16608123678077</v>
      </c>
      <c r="AB52" s="140">
        <f t="shared" si="43"/>
        <v>189.78640637409569</v>
      </c>
      <c r="AC52" s="140">
        <f t="shared" si="43"/>
        <v>193.20256168882941</v>
      </c>
      <c r="AD52" s="140">
        <f t="shared" si="43"/>
        <v>196.68020779922833</v>
      </c>
      <c r="AE52" s="140">
        <f t="shared" si="43"/>
        <v>200.22045153961443</v>
      </c>
      <c r="AF52" s="140">
        <f t="shared" si="43"/>
        <v>203.8244196673275</v>
      </c>
      <c r="AG52" s="140">
        <f t="shared" si="43"/>
        <v>207.4932592213394</v>
      </c>
    </row>
    <row r="53" spans="1:35" ht="51" x14ac:dyDescent="0.25">
      <c r="A53" s="133" t="s">
        <v>303</v>
      </c>
      <c r="B53" s="99"/>
      <c r="C53" s="89"/>
      <c r="D53" s="99"/>
      <c r="E53" s="89"/>
      <c r="F53" s="99"/>
      <c r="G53" s="89"/>
      <c r="H53" s="99"/>
      <c r="I53" s="89"/>
      <c r="J53" s="99">
        <v>60</v>
      </c>
      <c r="K53" s="89">
        <f>Parameters!$D$25</f>
        <v>0.31</v>
      </c>
      <c r="L53" s="99"/>
      <c r="M53" s="89"/>
      <c r="N53" s="99"/>
      <c r="O53" s="89"/>
      <c r="P53" s="98"/>
      <c r="Q53" s="99"/>
      <c r="R53" s="98"/>
      <c r="S53" s="97"/>
      <c r="T53" s="96" t="s">
        <v>208</v>
      </c>
      <c r="U53" s="95">
        <f>Parameters!$B$7</f>
        <v>1.5</v>
      </c>
      <c r="V53" s="86"/>
      <c r="W53" s="93">
        <f>IF((B53*C53+D53*E53+F53*G53+H53*I53+J53*K53+L53*M53+N53*O53+P53+Q53*R53)=0,"",
                          ((B53*C53+D53*E53+F53*G53+H53*I53+J53*K53+L53*M53+N53*O53)*IF(U53&gt;0,U53,1)+P53+IF(Q53=0,1,Q53)*R53)*(1+Overhead_Common)*IF(V53&gt;0,V53,1))</f>
        <v>32.531399999999998</v>
      </c>
      <c r="X53" s="140">
        <f>W53</f>
        <v>32.531399999999998</v>
      </c>
      <c r="Y53" s="140">
        <f t="shared" ref="Y53:AG53" si="44">X53*(1+X$3)</f>
        <v>32.791651199999997</v>
      </c>
      <c r="Z53" s="140">
        <f t="shared" si="44"/>
        <v>33.086776060799991</v>
      </c>
      <c r="AA53" s="140">
        <f t="shared" si="44"/>
        <v>33.516904149590388</v>
      </c>
      <c r="AB53" s="140">
        <f t="shared" si="44"/>
        <v>33.986140807684656</v>
      </c>
      <c r="AC53" s="140">
        <f t="shared" si="44"/>
        <v>34.597891342222979</v>
      </c>
      <c r="AD53" s="140">
        <f t="shared" si="44"/>
        <v>35.220653386382992</v>
      </c>
      <c r="AE53" s="140">
        <f t="shared" si="44"/>
        <v>35.854625147337885</v>
      </c>
      <c r="AF53" s="140">
        <f t="shared" si="44"/>
        <v>36.500008399989966</v>
      </c>
      <c r="AG53" s="140">
        <f t="shared" si="44"/>
        <v>37.157008551189783</v>
      </c>
    </row>
    <row r="54" spans="1:35" x14ac:dyDescent="0.25">
      <c r="A54" s="133" t="s">
        <v>302</v>
      </c>
      <c r="B54" s="99">
        <v>60</v>
      </c>
      <c r="C54" s="89">
        <f>Parameters!$D$17</f>
        <v>0.22</v>
      </c>
      <c r="D54" s="99"/>
      <c r="E54" s="89"/>
      <c r="F54" s="99"/>
      <c r="G54" s="89"/>
      <c r="H54" s="99">
        <v>90</v>
      </c>
      <c r="I54" s="89">
        <f>Parameters!$D$23</f>
        <v>0.31</v>
      </c>
      <c r="J54" s="99">
        <v>60</v>
      </c>
      <c r="K54" s="89">
        <f>Parameters!$D$25</f>
        <v>0.31</v>
      </c>
      <c r="L54" s="99"/>
      <c r="M54" s="89"/>
      <c r="N54" s="99"/>
      <c r="O54" s="89"/>
      <c r="P54" s="98"/>
      <c r="Q54" s="99"/>
      <c r="R54" s="98"/>
      <c r="S54" s="97"/>
      <c r="T54" s="102"/>
      <c r="U54" s="94"/>
      <c r="V54" s="86"/>
      <c r="W54" s="93">
        <f>IF((B54*C54+D54*E54+F54*G54+H54*I54+J54*K54+L54*M54+N54*O54+P54+Q54*R54)=0,"",
                          ((B54*C54+D54*E54+F54*G54+H54*I54+J54*K54+L54*M54+N54*O54)*IF(U54&gt;0,U54,1)+P54+IF(Q54=0,1,Q54)*R54)*(1+Overhead_Common)*IF(V54&gt;0,V54,1))</f>
        <v>69.610199999999992</v>
      </c>
      <c r="X54" s="140">
        <f>W54</f>
        <v>69.610199999999992</v>
      </c>
      <c r="Y54" s="140">
        <f t="shared" ref="Y54:AG54" si="45">X54*(1+X$3)</f>
        <v>70.167081599999989</v>
      </c>
      <c r="Z54" s="140">
        <f t="shared" si="45"/>
        <v>70.798585334399988</v>
      </c>
      <c r="AA54" s="140">
        <f t="shared" si="45"/>
        <v>71.718966943747176</v>
      </c>
      <c r="AB54" s="140">
        <f t="shared" si="45"/>
        <v>72.723032480959631</v>
      </c>
      <c r="AC54" s="140">
        <f t="shared" si="45"/>
        <v>74.032047065616908</v>
      </c>
      <c r="AD54" s="140">
        <f t="shared" si="45"/>
        <v>75.36462391279801</v>
      </c>
      <c r="AE54" s="140">
        <f t="shared" si="45"/>
        <v>76.721187143228377</v>
      </c>
      <c r="AF54" s="140">
        <f t="shared" si="45"/>
        <v>78.102168511806482</v>
      </c>
      <c r="AG54" s="140">
        <f t="shared" si="45"/>
        <v>79.508007545018998</v>
      </c>
    </row>
    <row r="55" spans="1:35" ht="51" x14ac:dyDescent="0.25">
      <c r="A55" s="133" t="s">
        <v>301</v>
      </c>
      <c r="B55" s="99"/>
      <c r="C55" s="89"/>
      <c r="D55" s="99"/>
      <c r="E55" s="89"/>
      <c r="F55" s="99"/>
      <c r="G55" s="89"/>
      <c r="H55" s="99"/>
      <c r="I55" s="89"/>
      <c r="J55" s="99">
        <v>60</v>
      </c>
      <c r="K55" s="89">
        <f>Parameters!$D$25</f>
        <v>0.31</v>
      </c>
      <c r="L55" s="99"/>
      <c r="M55" s="89"/>
      <c r="N55" s="99"/>
      <c r="O55" s="89"/>
      <c r="P55" s="98"/>
      <c r="Q55" s="99"/>
      <c r="R55" s="98"/>
      <c r="S55" s="97"/>
      <c r="T55" s="96" t="s">
        <v>208</v>
      </c>
      <c r="U55" s="95">
        <f>Parameters!$B$7</f>
        <v>1.5</v>
      </c>
      <c r="V55" s="86"/>
      <c r="W55" s="93">
        <f>IF((B55*C55+D55*E55+F55*G55+H55*I55+J55*K55+L55*M55+N55*O55+P55+Q55*R55)=0,"",
                          ((B55*C55+D55*E55+F55*G55+H55*I55+J55*K55+L55*M55+N55*O55)*IF(U55&gt;0,U55,1)+P55+IF(Q55=0,1,Q55)*R55)*(1+Overhead_Common)*IF(V55&gt;0,V55,1))</f>
        <v>32.531399999999998</v>
      </c>
      <c r="X55" s="140">
        <f>W55</f>
        <v>32.531399999999998</v>
      </c>
      <c r="Y55" s="140">
        <f t="shared" ref="Y55:AG55" si="46">X55*(1+X$3)</f>
        <v>32.791651199999997</v>
      </c>
      <c r="Z55" s="140">
        <f t="shared" si="46"/>
        <v>33.086776060799991</v>
      </c>
      <c r="AA55" s="140">
        <f t="shared" si="46"/>
        <v>33.516904149590388</v>
      </c>
      <c r="AB55" s="140">
        <f t="shared" si="46"/>
        <v>33.986140807684656</v>
      </c>
      <c r="AC55" s="140">
        <f t="shared" si="46"/>
        <v>34.597891342222979</v>
      </c>
      <c r="AD55" s="140">
        <f t="shared" si="46"/>
        <v>35.220653386382992</v>
      </c>
      <c r="AE55" s="140">
        <f t="shared" si="46"/>
        <v>35.854625147337885</v>
      </c>
      <c r="AF55" s="140">
        <f t="shared" si="46"/>
        <v>36.500008399989966</v>
      </c>
      <c r="AG55" s="140">
        <f t="shared" si="46"/>
        <v>37.157008551189783</v>
      </c>
    </row>
    <row r="56" spans="1:35" x14ac:dyDescent="0.25">
      <c r="A56" s="132" t="s">
        <v>300</v>
      </c>
      <c r="B56" s="91"/>
      <c r="C56" s="92"/>
      <c r="D56" s="91"/>
      <c r="E56" s="92"/>
      <c r="F56" s="91"/>
      <c r="G56" s="92"/>
      <c r="H56" s="91"/>
      <c r="I56" s="92"/>
      <c r="J56" s="91"/>
      <c r="K56" s="92"/>
      <c r="L56" s="91"/>
      <c r="M56" s="92"/>
      <c r="N56" s="91"/>
      <c r="O56" s="92"/>
      <c r="P56" s="92"/>
      <c r="Q56" s="91"/>
      <c r="R56" s="91"/>
      <c r="S56" s="91"/>
      <c r="T56" s="91"/>
      <c r="U56" s="91"/>
      <c r="V56" s="91"/>
      <c r="W56" s="90"/>
      <c r="X56" s="150"/>
      <c r="Y56" s="90"/>
      <c r="Z56" s="90"/>
      <c r="AA56" s="90"/>
      <c r="AB56" s="90"/>
      <c r="AC56" s="90"/>
      <c r="AD56" s="90"/>
      <c r="AE56" s="90"/>
      <c r="AF56" s="90"/>
      <c r="AG56" s="90"/>
    </row>
    <row r="57" spans="1:35" ht="30" x14ac:dyDescent="0.25">
      <c r="A57" s="131" t="s">
        <v>299</v>
      </c>
      <c r="B57" s="99">
        <v>15</v>
      </c>
      <c r="C57" s="89">
        <f>Parameters!$D$17</f>
        <v>0.22</v>
      </c>
      <c r="D57" s="99"/>
      <c r="E57" s="89"/>
      <c r="F57" s="99">
        <v>1260</v>
      </c>
      <c r="G57" s="89">
        <f>Parameters!$D$21</f>
        <v>0.22</v>
      </c>
      <c r="H57" s="99"/>
      <c r="I57" s="89"/>
      <c r="J57" s="99">
        <v>540</v>
      </c>
      <c r="K57" s="89">
        <f>Parameters!$D$25</f>
        <v>0.31</v>
      </c>
      <c r="L57" s="99"/>
      <c r="M57" s="89"/>
      <c r="N57" s="99">
        <v>75</v>
      </c>
      <c r="O57" s="89">
        <f>Parameters!$D$29</f>
        <v>0.31</v>
      </c>
      <c r="P57" s="98"/>
      <c r="Q57" s="99"/>
      <c r="R57" s="98"/>
      <c r="S57" s="109">
        <v>0.5</v>
      </c>
      <c r="T57" s="115" t="s">
        <v>357</v>
      </c>
      <c r="U57" s="95"/>
      <c r="V57" s="145">
        <f>1/Parameters!B12</f>
        <v>0.25</v>
      </c>
      <c r="W57" s="93">
        <f t="shared" ref="W57:W76" si="47">IF((B57*C57+D57*E57+F57*G57+H57*I57+J57*K57+L57*M57+N57*O57+P57+Q57*R57)=0,"",
                          ((B57*C57+D57*E57+F57*G57+H57*I57+J57*K57+L57*M57+N57*O57)*IF(U57&gt;0,U57,1)+P57+IF(Q57=0,1,Q57)*R57)*(1+Overhead_Common)*IF(V57&gt;0,V57,1))</f>
        <v>137.34022499999998</v>
      </c>
      <c r="X57" s="140">
        <f t="shared" ref="X57:X76" si="48">W57</f>
        <v>137.34022499999998</v>
      </c>
      <c r="Y57" s="140">
        <f t="shared" ref="Y57:AG57" si="49">X57*(1+X$3)</f>
        <v>138.43894679999997</v>
      </c>
      <c r="Z57" s="140">
        <f t="shared" si="49"/>
        <v>139.68489732119994</v>
      </c>
      <c r="AA57" s="140">
        <f t="shared" si="49"/>
        <v>141.50080098637554</v>
      </c>
      <c r="AB57" s="140">
        <f t="shared" si="49"/>
        <v>143.48181220018481</v>
      </c>
      <c r="AC57" s="140">
        <f t="shared" si="49"/>
        <v>146.06448481978813</v>
      </c>
      <c r="AD57" s="140">
        <f t="shared" si="49"/>
        <v>148.69364554654433</v>
      </c>
      <c r="AE57" s="140">
        <f t="shared" si="49"/>
        <v>151.37013116638212</v>
      </c>
      <c r="AF57" s="140">
        <f t="shared" si="49"/>
        <v>154.09479352737699</v>
      </c>
      <c r="AG57" s="140">
        <f t="shared" si="49"/>
        <v>156.86849981086979</v>
      </c>
    </row>
    <row r="58" spans="1:35" ht="60" x14ac:dyDescent="0.25">
      <c r="A58" s="131" t="s">
        <v>298</v>
      </c>
      <c r="B58" s="99"/>
      <c r="C58" s="89"/>
      <c r="D58" s="105"/>
      <c r="E58" s="89"/>
      <c r="F58" s="105"/>
      <c r="G58" s="89"/>
      <c r="H58" s="105"/>
      <c r="I58" s="89"/>
      <c r="J58" s="105"/>
      <c r="K58" s="89"/>
      <c r="L58" s="87"/>
      <c r="M58" s="89"/>
      <c r="N58" s="87"/>
      <c r="O58" s="89"/>
      <c r="P58" s="93"/>
      <c r="Q58" s="87"/>
      <c r="R58" s="93"/>
      <c r="S58" s="105" t="s">
        <v>297</v>
      </c>
      <c r="T58" s="108"/>
      <c r="U58" s="107"/>
      <c r="V58" s="143"/>
      <c r="W58" s="93" t="str">
        <f t="shared" si="47"/>
        <v/>
      </c>
      <c r="X58" s="140" t="str">
        <f t="shared" si="48"/>
        <v/>
      </c>
      <c r="Y58" s="140"/>
      <c r="Z58" s="140"/>
      <c r="AA58" s="140"/>
      <c r="AB58" s="140"/>
      <c r="AC58" s="140"/>
      <c r="AD58" s="140"/>
      <c r="AE58" s="140"/>
      <c r="AF58" s="140"/>
      <c r="AG58" s="140"/>
    </row>
    <row r="59" spans="1:35" x14ac:dyDescent="0.25">
      <c r="A59" s="131" t="s">
        <v>296</v>
      </c>
      <c r="B59" s="99">
        <v>30</v>
      </c>
      <c r="C59" s="89">
        <f>Parameters!$D$17</f>
        <v>0.22</v>
      </c>
      <c r="D59" s="99">
        <v>160</v>
      </c>
      <c r="E59" s="89">
        <f>Parameters!$D$19</f>
        <v>0.26</v>
      </c>
      <c r="F59" s="99"/>
      <c r="G59" s="89"/>
      <c r="H59" s="99">
        <v>60</v>
      </c>
      <c r="I59" s="89">
        <f>Parameters!$D$23</f>
        <v>0.31</v>
      </c>
      <c r="J59" s="99">
        <v>160</v>
      </c>
      <c r="K59" s="89">
        <f>Parameters!$D$25</f>
        <v>0.31</v>
      </c>
      <c r="L59" s="99"/>
      <c r="M59" s="89"/>
      <c r="N59" s="99"/>
      <c r="O59" s="89"/>
      <c r="P59" s="98">
        <v>20</v>
      </c>
      <c r="Q59" s="99"/>
      <c r="R59" s="98"/>
      <c r="S59" s="97"/>
      <c r="T59" s="102"/>
      <c r="U59" s="94"/>
      <c r="V59" s="86"/>
      <c r="W59" s="93">
        <f t="shared" si="47"/>
        <v>159.04239999999999</v>
      </c>
      <c r="X59" s="140">
        <f t="shared" si="48"/>
        <v>159.04239999999999</v>
      </c>
      <c r="Y59" s="140">
        <f t="shared" ref="Y59:AG59" si="50">X59*(1+X$3)</f>
        <v>160.31473919999999</v>
      </c>
      <c r="Z59" s="140">
        <f t="shared" si="50"/>
        <v>161.75757185279997</v>
      </c>
      <c r="AA59" s="140">
        <f t="shared" si="50"/>
        <v>163.86042028688635</v>
      </c>
      <c r="AB59" s="140">
        <f t="shared" si="50"/>
        <v>166.15446617090277</v>
      </c>
      <c r="AC59" s="140">
        <f t="shared" si="50"/>
        <v>169.14524656197901</v>
      </c>
      <c r="AD59" s="140">
        <f t="shared" si="50"/>
        <v>172.18986100009462</v>
      </c>
      <c r="AE59" s="140">
        <f t="shared" si="50"/>
        <v>175.28927849809634</v>
      </c>
      <c r="AF59" s="140">
        <f t="shared" si="50"/>
        <v>178.44448551106208</v>
      </c>
      <c r="AG59" s="140">
        <f t="shared" si="50"/>
        <v>181.6564862502612</v>
      </c>
    </row>
    <row r="60" spans="1:35" x14ac:dyDescent="0.25">
      <c r="A60" s="134" t="s">
        <v>295</v>
      </c>
      <c r="B60" s="99"/>
      <c r="C60" s="89"/>
      <c r="D60" s="99"/>
      <c r="E60" s="89"/>
      <c r="F60" s="99"/>
      <c r="G60" s="89"/>
      <c r="H60" s="99">
        <v>260</v>
      </c>
      <c r="I60" s="89">
        <f>Parameters!$D$23</f>
        <v>0.31</v>
      </c>
      <c r="J60" s="99">
        <v>230</v>
      </c>
      <c r="K60" s="89">
        <f>Parameters!$D$25</f>
        <v>0.31</v>
      </c>
      <c r="L60" s="99"/>
      <c r="M60" s="89"/>
      <c r="N60" s="99"/>
      <c r="O60" s="89"/>
      <c r="P60" s="98">
        <v>282.5</v>
      </c>
      <c r="Q60" s="99"/>
      <c r="R60" s="98"/>
      <c r="S60" s="97"/>
      <c r="T60" s="102"/>
      <c r="U60" s="94"/>
      <c r="V60" s="86"/>
      <c r="W60" s="93">
        <f t="shared" si="47"/>
        <v>506.51039999999995</v>
      </c>
      <c r="X60" s="140">
        <f t="shared" si="48"/>
        <v>506.51039999999995</v>
      </c>
      <c r="Y60" s="140">
        <f t="shared" ref="Y60:AG60" si="51">X60*(1+X$3)</f>
        <v>510.56248319999997</v>
      </c>
      <c r="Z60" s="140">
        <f t="shared" si="51"/>
        <v>515.15754554879993</v>
      </c>
      <c r="AA60" s="140">
        <f t="shared" si="51"/>
        <v>521.85459364093424</v>
      </c>
      <c r="AB60" s="140">
        <f t="shared" si="51"/>
        <v>529.16055795190732</v>
      </c>
      <c r="AC60" s="140">
        <f t="shared" si="51"/>
        <v>538.68544799504161</v>
      </c>
      <c r="AD60" s="140">
        <f t="shared" si="51"/>
        <v>548.38178605895234</v>
      </c>
      <c r="AE60" s="140">
        <f t="shared" si="51"/>
        <v>558.25265820801349</v>
      </c>
      <c r="AF60" s="140">
        <f t="shared" si="51"/>
        <v>568.30120605575769</v>
      </c>
      <c r="AG60" s="140">
        <f t="shared" si="51"/>
        <v>578.53062776476133</v>
      </c>
    </row>
    <row r="61" spans="1:35" ht="30" x14ac:dyDescent="0.25">
      <c r="A61" s="131" t="s">
        <v>294</v>
      </c>
      <c r="B61" s="99">
        <v>195</v>
      </c>
      <c r="C61" s="89">
        <f>Parameters!$D$17</f>
        <v>0.22</v>
      </c>
      <c r="D61" s="99">
        <v>120</v>
      </c>
      <c r="E61" s="89">
        <f>Parameters!$D$19</f>
        <v>0.26</v>
      </c>
      <c r="F61" s="99">
        <v>525</v>
      </c>
      <c r="G61" s="89">
        <f>Parameters!$D$21</f>
        <v>0.22</v>
      </c>
      <c r="H61" s="99"/>
      <c r="I61" s="89"/>
      <c r="J61" s="99">
        <v>8244</v>
      </c>
      <c r="K61" s="89">
        <f>Parameters!$D$25</f>
        <v>0.31</v>
      </c>
      <c r="L61" s="99">
        <v>420</v>
      </c>
      <c r="M61" s="89">
        <f>Parameters!$D$27</f>
        <v>0.31</v>
      </c>
      <c r="N61" s="99"/>
      <c r="O61" s="89"/>
      <c r="P61" s="98">
        <v>4095.3928571428601</v>
      </c>
      <c r="Q61" s="99"/>
      <c r="R61" s="98"/>
      <c r="S61" s="97"/>
      <c r="T61" s="104" t="s">
        <v>222</v>
      </c>
      <c r="U61" s="103"/>
      <c r="V61" s="146">
        <f>1/Parameters!$B$13</f>
        <v>8.3333333333333329E-2</v>
      </c>
      <c r="W61" s="93">
        <f t="shared" si="47"/>
        <v>677.33259261904777</v>
      </c>
      <c r="X61" s="140">
        <f t="shared" si="48"/>
        <v>677.33259261904777</v>
      </c>
      <c r="Y61" s="140">
        <f t="shared" ref="Y61:AG61" si="52">X61*(1+X$3)</f>
        <v>682.75125336000019</v>
      </c>
      <c r="Z61" s="140">
        <f t="shared" si="52"/>
        <v>688.89601464024008</v>
      </c>
      <c r="AA61" s="140">
        <f t="shared" si="52"/>
        <v>697.8516628305631</v>
      </c>
      <c r="AB61" s="140">
        <f t="shared" si="52"/>
        <v>707.62158611019095</v>
      </c>
      <c r="AC61" s="140">
        <f t="shared" si="52"/>
        <v>720.35877466017439</v>
      </c>
      <c r="AD61" s="140">
        <f t="shared" si="52"/>
        <v>733.32523260405753</v>
      </c>
      <c r="AE61" s="140">
        <f t="shared" si="52"/>
        <v>746.52508679093057</v>
      </c>
      <c r="AF61" s="140">
        <f t="shared" si="52"/>
        <v>759.96253835316736</v>
      </c>
      <c r="AG61" s="140">
        <f t="shared" si="52"/>
        <v>773.64186404352438</v>
      </c>
    </row>
    <row r="62" spans="1:35" x14ac:dyDescent="0.25">
      <c r="A62" s="131" t="s">
        <v>293</v>
      </c>
      <c r="B62" s="99"/>
      <c r="C62" s="89"/>
      <c r="D62" s="99"/>
      <c r="E62" s="89"/>
      <c r="F62" s="99">
        <v>220</v>
      </c>
      <c r="G62" s="89">
        <f>Parameters!$D$21</f>
        <v>0.22</v>
      </c>
      <c r="H62" s="99"/>
      <c r="I62" s="89"/>
      <c r="J62" s="99"/>
      <c r="K62" s="89"/>
      <c r="L62" s="99"/>
      <c r="M62" s="89"/>
      <c r="N62" s="99"/>
      <c r="O62" s="89"/>
      <c r="P62" s="98">
        <v>20</v>
      </c>
      <c r="Q62" s="99"/>
      <c r="R62" s="98"/>
      <c r="S62" s="97"/>
      <c r="T62" s="102"/>
      <c r="U62" s="94"/>
      <c r="V62" s="86"/>
      <c r="W62" s="93">
        <f t="shared" si="47"/>
        <v>79.754400000000004</v>
      </c>
      <c r="X62" s="140">
        <f t="shared" si="48"/>
        <v>79.754400000000004</v>
      </c>
      <c r="Y62" s="140">
        <f t="shared" ref="Y62:AG62" si="53">X62*(1+X$3)</f>
        <v>80.392435200000008</v>
      </c>
      <c r="Z62" s="140">
        <f t="shared" si="53"/>
        <v>81.115967116799993</v>
      </c>
      <c r="AA62" s="140">
        <f t="shared" si="53"/>
        <v>82.170474689318382</v>
      </c>
      <c r="AB62" s="140">
        <f t="shared" si="53"/>
        <v>83.320861334968839</v>
      </c>
      <c r="AC62" s="140">
        <f t="shared" si="53"/>
        <v>84.820636838998283</v>
      </c>
      <c r="AD62" s="140">
        <f t="shared" si="53"/>
        <v>86.347408302100249</v>
      </c>
      <c r="AE62" s="140">
        <f t="shared" si="53"/>
        <v>87.901661651538049</v>
      </c>
      <c r="AF62" s="140">
        <f t="shared" si="53"/>
        <v>89.483891561265736</v>
      </c>
      <c r="AG62" s="140">
        <f t="shared" si="53"/>
        <v>91.094601609368524</v>
      </c>
    </row>
    <row r="63" spans="1:35" ht="60" x14ac:dyDescent="0.25">
      <c r="A63" s="131" t="s">
        <v>292</v>
      </c>
      <c r="B63" s="99"/>
      <c r="C63" s="89"/>
      <c r="D63" s="99"/>
      <c r="E63" s="89"/>
      <c r="F63" s="99"/>
      <c r="G63" s="89"/>
      <c r="H63" s="99">
        <v>160</v>
      </c>
      <c r="I63" s="89">
        <f>Parameters!$D$23</f>
        <v>0.31</v>
      </c>
      <c r="J63" s="99"/>
      <c r="K63" s="89"/>
      <c r="L63" s="99"/>
      <c r="M63" s="89"/>
      <c r="N63" s="99"/>
      <c r="O63" s="89"/>
      <c r="P63" s="98">
        <v>282</v>
      </c>
      <c r="Q63" s="99"/>
      <c r="R63" s="98"/>
      <c r="S63" s="97"/>
      <c r="T63" s="104" t="s">
        <v>291</v>
      </c>
      <c r="U63" s="94"/>
      <c r="V63" s="86"/>
      <c r="W63" s="93">
        <f t="shared" si="47"/>
        <v>386.6456</v>
      </c>
      <c r="X63" s="140">
        <f t="shared" si="48"/>
        <v>386.6456</v>
      </c>
      <c r="Y63" s="140">
        <f t="shared" ref="Y63:AG63" si="54">X63*(1+X$3)</f>
        <v>389.73876480000001</v>
      </c>
      <c r="Z63" s="140">
        <f t="shared" si="54"/>
        <v>393.24641368319999</v>
      </c>
      <c r="AA63" s="140">
        <f t="shared" si="54"/>
        <v>398.35861706108153</v>
      </c>
      <c r="AB63" s="140">
        <f t="shared" si="54"/>
        <v>403.93563769993671</v>
      </c>
      <c r="AC63" s="140">
        <f t="shared" si="54"/>
        <v>411.20647917853557</v>
      </c>
      <c r="AD63" s="140">
        <f t="shared" si="54"/>
        <v>418.6081958037492</v>
      </c>
      <c r="AE63" s="140">
        <f t="shared" si="54"/>
        <v>426.14314332821669</v>
      </c>
      <c r="AF63" s="140">
        <f t="shared" si="54"/>
        <v>433.8137199081246</v>
      </c>
      <c r="AG63" s="140">
        <f t="shared" si="54"/>
        <v>441.62236686647083</v>
      </c>
    </row>
    <row r="64" spans="1:35" x14ac:dyDescent="0.25">
      <c r="A64" s="131" t="s">
        <v>290</v>
      </c>
      <c r="B64" s="99"/>
      <c r="C64" s="89"/>
      <c r="D64" s="99">
        <v>420</v>
      </c>
      <c r="E64" s="89">
        <f>Parameters!$D$19</f>
        <v>0.26</v>
      </c>
      <c r="F64" s="99"/>
      <c r="G64" s="89"/>
      <c r="H64" s="99"/>
      <c r="I64" s="89"/>
      <c r="J64" s="99"/>
      <c r="K64" s="89"/>
      <c r="L64" s="99"/>
      <c r="M64" s="89"/>
      <c r="N64" s="99"/>
      <c r="O64" s="89"/>
      <c r="P64" s="98">
        <v>474.43</v>
      </c>
      <c r="Q64" s="99"/>
      <c r="R64" s="98">
        <v>2036.96</v>
      </c>
      <c r="S64" s="97"/>
      <c r="T64" s="102"/>
      <c r="U64" s="94"/>
      <c r="V64" s="86"/>
      <c r="W64" s="93">
        <f t="shared" si="47"/>
        <v>3055.6079399999999</v>
      </c>
      <c r="X64" s="140">
        <f t="shared" si="48"/>
        <v>3055.6079399999999</v>
      </c>
      <c r="Y64" s="140">
        <f t="shared" ref="Y64:AG64" si="55">X64*(1+X$3)</f>
        <v>3080.05280352</v>
      </c>
      <c r="Z64" s="140">
        <f t="shared" si="55"/>
        <v>3107.7732787516798</v>
      </c>
      <c r="AA64" s="140">
        <f t="shared" si="55"/>
        <v>3148.1743313754514</v>
      </c>
      <c r="AB64" s="140">
        <f t="shared" si="55"/>
        <v>3192.2487720147078</v>
      </c>
      <c r="AC64" s="140">
        <f t="shared" si="55"/>
        <v>3249.7092499109726</v>
      </c>
      <c r="AD64" s="140">
        <f t="shared" si="55"/>
        <v>3308.2040164093701</v>
      </c>
      <c r="AE64" s="140">
        <f t="shared" si="55"/>
        <v>3367.7516887047386</v>
      </c>
      <c r="AF64" s="140">
        <f t="shared" si="55"/>
        <v>3428.3712191014238</v>
      </c>
      <c r="AG64" s="140">
        <f t="shared" si="55"/>
        <v>3490.0819010452497</v>
      </c>
    </row>
    <row r="65" spans="1:33" x14ac:dyDescent="0.25">
      <c r="A65" s="131" t="s">
        <v>289</v>
      </c>
      <c r="B65" s="99"/>
      <c r="C65" s="89"/>
      <c r="D65" s="99">
        <v>420</v>
      </c>
      <c r="E65" s="89">
        <f>Parameters!$D$19</f>
        <v>0.26</v>
      </c>
      <c r="F65" s="99"/>
      <c r="G65" s="89"/>
      <c r="H65" s="99"/>
      <c r="I65" s="89"/>
      <c r="J65" s="99"/>
      <c r="K65" s="89"/>
      <c r="L65" s="99"/>
      <c r="M65" s="89"/>
      <c r="N65" s="99"/>
      <c r="O65" s="89"/>
      <c r="P65" s="98">
        <v>778.32</v>
      </c>
      <c r="Q65" s="99"/>
      <c r="R65" s="98">
        <v>2400.96</v>
      </c>
      <c r="S65" s="97"/>
      <c r="T65" s="102"/>
      <c r="U65" s="94"/>
      <c r="V65" s="86"/>
      <c r="W65" s="93">
        <f t="shared" si="47"/>
        <v>3834.3676799999998</v>
      </c>
      <c r="X65" s="140">
        <f t="shared" si="48"/>
        <v>3834.3676799999998</v>
      </c>
      <c r="Y65" s="140">
        <f t="shared" ref="Y65:AG65" si="56">X65*(1+X$3)</f>
        <v>3865.0426214399999</v>
      </c>
      <c r="Z65" s="140">
        <f t="shared" si="56"/>
        <v>3899.8280050329595</v>
      </c>
      <c r="AA65" s="140">
        <f t="shared" si="56"/>
        <v>3950.5257690983876</v>
      </c>
      <c r="AB65" s="140">
        <f t="shared" si="56"/>
        <v>4005.8331298657649</v>
      </c>
      <c r="AC65" s="140">
        <f t="shared" si="56"/>
        <v>4077.9381262033489</v>
      </c>
      <c r="AD65" s="140">
        <f t="shared" si="56"/>
        <v>4151.3410124750089</v>
      </c>
      <c r="AE65" s="140">
        <f t="shared" si="56"/>
        <v>4226.0651506995591</v>
      </c>
      <c r="AF65" s="140">
        <f t="shared" si="56"/>
        <v>4302.1343234121514</v>
      </c>
      <c r="AG65" s="140">
        <f t="shared" si="56"/>
        <v>4379.57274123357</v>
      </c>
    </row>
    <row r="66" spans="1:33" x14ac:dyDescent="0.25">
      <c r="A66" s="131" t="s">
        <v>288</v>
      </c>
      <c r="B66" s="99"/>
      <c r="C66" s="89"/>
      <c r="D66" s="99">
        <v>420</v>
      </c>
      <c r="E66" s="89">
        <f>Parameters!$D$19</f>
        <v>0.26</v>
      </c>
      <c r="F66" s="99"/>
      <c r="G66" s="89"/>
      <c r="H66" s="99"/>
      <c r="I66" s="89"/>
      <c r="J66" s="99"/>
      <c r="K66" s="89"/>
      <c r="L66" s="99"/>
      <c r="M66" s="89"/>
      <c r="N66" s="99"/>
      <c r="O66" s="89"/>
      <c r="P66" s="98">
        <v>1028.17</v>
      </c>
      <c r="Q66" s="99"/>
      <c r="R66" s="98">
        <v>2593.46</v>
      </c>
      <c r="S66" s="97"/>
      <c r="T66" s="102"/>
      <c r="U66" s="94"/>
      <c r="V66" s="86"/>
      <c r="W66" s="93">
        <f t="shared" si="47"/>
        <v>4350.1477799999993</v>
      </c>
      <c r="X66" s="140">
        <f t="shared" si="48"/>
        <v>4350.1477799999993</v>
      </c>
      <c r="Y66" s="140">
        <f t="shared" ref="Y66:AG66" si="57">X66*(1+X$3)</f>
        <v>4384.9489622399997</v>
      </c>
      <c r="Z66" s="140">
        <f t="shared" si="57"/>
        <v>4424.4135029001591</v>
      </c>
      <c r="AA66" s="140">
        <f t="shared" si="57"/>
        <v>4481.9308784378609</v>
      </c>
      <c r="AB66" s="140">
        <f t="shared" si="57"/>
        <v>4544.6779107359907</v>
      </c>
      <c r="AC66" s="140">
        <f t="shared" si="57"/>
        <v>4626.4821131292383</v>
      </c>
      <c r="AD66" s="140">
        <f t="shared" si="57"/>
        <v>4709.7587911655646</v>
      </c>
      <c r="AE66" s="140">
        <f t="shared" si="57"/>
        <v>4794.5344494065448</v>
      </c>
      <c r="AF66" s="140">
        <f t="shared" si="57"/>
        <v>4880.8360694958628</v>
      </c>
      <c r="AG66" s="140">
        <f t="shared" si="57"/>
        <v>4968.6911187467886</v>
      </c>
    </row>
    <row r="67" spans="1:33" x14ac:dyDescent="0.25">
      <c r="A67" s="131" t="s">
        <v>287</v>
      </c>
      <c r="B67" s="99"/>
      <c r="C67" s="89"/>
      <c r="D67" s="99">
        <v>420</v>
      </c>
      <c r="E67" s="89">
        <f>Parameters!$D$19</f>
        <v>0.26</v>
      </c>
      <c r="F67" s="99"/>
      <c r="G67" s="89"/>
      <c r="H67" s="99"/>
      <c r="I67" s="89"/>
      <c r="J67" s="99"/>
      <c r="K67" s="89"/>
      <c r="L67" s="99"/>
      <c r="M67" s="89"/>
      <c r="N67" s="99"/>
      <c r="O67" s="89"/>
      <c r="P67" s="98">
        <v>1344.71</v>
      </c>
      <c r="Q67" s="99"/>
      <c r="R67" s="98">
        <v>2876.96</v>
      </c>
      <c r="S67" s="97"/>
      <c r="T67" s="102"/>
      <c r="U67" s="94"/>
      <c r="V67" s="86"/>
      <c r="W67" s="93">
        <f t="shared" si="47"/>
        <v>5049.7944199999993</v>
      </c>
      <c r="X67" s="140">
        <f t="shared" si="48"/>
        <v>5049.7944199999993</v>
      </c>
      <c r="Y67" s="140">
        <f t="shared" ref="Y67:AG67" si="58">X67*(1+X$3)</f>
        <v>5090.1927753599994</v>
      </c>
      <c r="Z67" s="140">
        <f t="shared" si="58"/>
        <v>5136.004510338239</v>
      </c>
      <c r="AA67" s="140">
        <f t="shared" si="58"/>
        <v>5202.7725689726358</v>
      </c>
      <c r="AB67" s="140">
        <f t="shared" si="58"/>
        <v>5275.6113849382527</v>
      </c>
      <c r="AC67" s="140">
        <f t="shared" si="58"/>
        <v>5370.5723898671413</v>
      </c>
      <c r="AD67" s="140">
        <f t="shared" si="58"/>
        <v>5467.2426928847499</v>
      </c>
      <c r="AE67" s="140">
        <f t="shared" si="58"/>
        <v>5565.6530613566756</v>
      </c>
      <c r="AF67" s="140">
        <f t="shared" si="58"/>
        <v>5665.8348164610961</v>
      </c>
      <c r="AG67" s="140">
        <f t="shared" si="58"/>
        <v>5767.8198431573956</v>
      </c>
    </row>
    <row r="68" spans="1:33" x14ac:dyDescent="0.25">
      <c r="A68" s="131" t="s">
        <v>286</v>
      </c>
      <c r="B68" s="99"/>
      <c r="C68" s="89"/>
      <c r="D68" s="99">
        <v>420</v>
      </c>
      <c r="E68" s="89">
        <f>Parameters!$D$19</f>
        <v>0.26</v>
      </c>
      <c r="F68" s="99"/>
      <c r="G68" s="89"/>
      <c r="H68" s="99"/>
      <c r="I68" s="89"/>
      <c r="J68" s="99"/>
      <c r="K68" s="89"/>
      <c r="L68" s="99"/>
      <c r="M68" s="89"/>
      <c r="N68" s="99"/>
      <c r="O68" s="89"/>
      <c r="P68" s="98">
        <v>1560.47</v>
      </c>
      <c r="Q68" s="99"/>
      <c r="R68" s="98">
        <v>3821.96</v>
      </c>
      <c r="S68" s="97"/>
      <c r="T68" s="102"/>
      <c r="U68" s="94"/>
      <c r="V68" s="86"/>
      <c r="W68" s="93">
        <f t="shared" si="47"/>
        <v>6403.2405799999997</v>
      </c>
      <c r="X68" s="140">
        <f t="shared" si="48"/>
        <v>6403.2405799999997</v>
      </c>
      <c r="Y68" s="140">
        <f t="shared" ref="Y68:AG68" si="59">X68*(1+X$3)</f>
        <v>6454.4665046399996</v>
      </c>
      <c r="Z68" s="140">
        <f t="shared" si="59"/>
        <v>6512.5567031817591</v>
      </c>
      <c r="AA68" s="140">
        <f t="shared" si="59"/>
        <v>6597.2199403231216</v>
      </c>
      <c r="AB68" s="140">
        <f t="shared" si="59"/>
        <v>6689.5810194876458</v>
      </c>
      <c r="AC68" s="140">
        <f t="shared" si="59"/>
        <v>6809.9934778384231</v>
      </c>
      <c r="AD68" s="140">
        <f t="shared" si="59"/>
        <v>6932.5733604395145</v>
      </c>
      <c r="AE68" s="140">
        <f t="shared" si="59"/>
        <v>7057.3596809274259</v>
      </c>
      <c r="AF68" s="140">
        <f t="shared" si="59"/>
        <v>7184.3921551841195</v>
      </c>
      <c r="AG68" s="140">
        <f t="shared" si="59"/>
        <v>7313.7112139774335</v>
      </c>
    </row>
    <row r="69" spans="1:33" x14ac:dyDescent="0.25">
      <c r="A69" s="131" t="s">
        <v>285</v>
      </c>
      <c r="B69" s="99"/>
      <c r="C69" s="89"/>
      <c r="D69" s="99">
        <v>420</v>
      </c>
      <c r="E69" s="89">
        <f>Parameters!$D$19</f>
        <v>0.26</v>
      </c>
      <c r="F69" s="99"/>
      <c r="G69" s="89"/>
      <c r="H69" s="99"/>
      <c r="I69" s="89"/>
      <c r="J69" s="99"/>
      <c r="K69" s="89"/>
      <c r="L69" s="99"/>
      <c r="M69" s="89"/>
      <c r="N69" s="99"/>
      <c r="O69" s="89"/>
      <c r="P69" s="98">
        <v>1869.66</v>
      </c>
      <c r="Q69" s="99"/>
      <c r="R69" s="98">
        <v>4084.46</v>
      </c>
      <c r="S69" s="97"/>
      <c r="T69" s="102"/>
      <c r="U69" s="94"/>
      <c r="V69" s="86"/>
      <c r="W69" s="93">
        <f t="shared" si="47"/>
        <v>7069.8311199999989</v>
      </c>
      <c r="X69" s="140">
        <f t="shared" si="48"/>
        <v>7069.8311199999989</v>
      </c>
      <c r="Y69" s="140">
        <f t="shared" ref="Y69:AG69" si="60">X69*(1+X$3)</f>
        <v>7126.3897689599989</v>
      </c>
      <c r="Z69" s="140">
        <f t="shared" si="60"/>
        <v>7190.5272768806381</v>
      </c>
      <c r="AA69" s="140">
        <f t="shared" si="60"/>
        <v>7284.0041314800856</v>
      </c>
      <c r="AB69" s="140">
        <f t="shared" si="60"/>
        <v>7385.9801893208069</v>
      </c>
      <c r="AC69" s="140">
        <f t="shared" si="60"/>
        <v>7518.9278327285811</v>
      </c>
      <c r="AD69" s="140">
        <f t="shared" si="60"/>
        <v>7654.2685337176954</v>
      </c>
      <c r="AE69" s="140">
        <f t="shared" si="60"/>
        <v>7792.0453673246138</v>
      </c>
      <c r="AF69" s="140">
        <f t="shared" si="60"/>
        <v>7932.3021839364574</v>
      </c>
      <c r="AG69" s="140">
        <f t="shared" si="60"/>
        <v>8075.0836232473139</v>
      </c>
    </row>
    <row r="70" spans="1:33" x14ac:dyDescent="0.25">
      <c r="A70" s="131" t="s">
        <v>284</v>
      </c>
      <c r="B70" s="99">
        <v>66</v>
      </c>
      <c r="C70" s="89">
        <f>Parameters!$D$17</f>
        <v>0.22</v>
      </c>
      <c r="D70" s="99">
        <v>546</v>
      </c>
      <c r="E70" s="89">
        <f>Parameters!$D$19</f>
        <v>0.26</v>
      </c>
      <c r="F70" s="99">
        <v>426</v>
      </c>
      <c r="G70" s="89">
        <f>Parameters!$D$21</f>
        <v>0.22</v>
      </c>
      <c r="H70" s="99"/>
      <c r="I70" s="89"/>
      <c r="J70" s="99"/>
      <c r="K70" s="89"/>
      <c r="L70" s="99"/>
      <c r="M70" s="89"/>
      <c r="N70" s="99"/>
      <c r="O70" s="89"/>
      <c r="P70" s="98"/>
      <c r="Q70" s="99"/>
      <c r="R70" s="98"/>
      <c r="S70" s="97"/>
      <c r="T70" s="102"/>
      <c r="U70" s="94"/>
      <c r="V70" s="86"/>
      <c r="W70" s="93">
        <f t="shared" si="47"/>
        <v>291.73320000000001</v>
      </c>
      <c r="X70" s="140">
        <f t="shared" si="48"/>
        <v>291.73320000000001</v>
      </c>
      <c r="Y70" s="140">
        <f t="shared" ref="Y70:AG70" si="61">X70*(1+X$3)</f>
        <v>294.06706560000003</v>
      </c>
      <c r="Z70" s="140">
        <f t="shared" si="61"/>
        <v>296.71366919040003</v>
      </c>
      <c r="AA70" s="140">
        <f t="shared" si="61"/>
        <v>300.57094688987519</v>
      </c>
      <c r="AB70" s="140">
        <f t="shared" si="61"/>
        <v>304.77894014633347</v>
      </c>
      <c r="AC70" s="140">
        <f t="shared" si="61"/>
        <v>310.26496106896747</v>
      </c>
      <c r="AD70" s="140">
        <f t="shared" si="61"/>
        <v>315.8497303682089</v>
      </c>
      <c r="AE70" s="140">
        <f t="shared" si="61"/>
        <v>321.53502551483666</v>
      </c>
      <c r="AF70" s="140">
        <f t="shared" si="61"/>
        <v>327.32265597410372</v>
      </c>
      <c r="AG70" s="140">
        <f t="shared" si="61"/>
        <v>333.21446378163762</v>
      </c>
    </row>
    <row r="71" spans="1:33" x14ac:dyDescent="0.25">
      <c r="A71" s="131" t="s">
        <v>283</v>
      </c>
      <c r="B71" s="99">
        <v>60</v>
      </c>
      <c r="C71" s="89">
        <f>Parameters!$D$17</f>
        <v>0.22</v>
      </c>
      <c r="D71" s="99"/>
      <c r="E71" s="89"/>
      <c r="F71" s="99"/>
      <c r="G71" s="89"/>
      <c r="H71" s="99"/>
      <c r="I71" s="89"/>
      <c r="J71" s="99">
        <v>460</v>
      </c>
      <c r="K71" s="89">
        <f>Parameters!$D$25</f>
        <v>0.31</v>
      </c>
      <c r="L71" s="99"/>
      <c r="M71" s="89"/>
      <c r="N71" s="99"/>
      <c r="O71" s="89"/>
      <c r="P71" s="98"/>
      <c r="Q71" s="99"/>
      <c r="R71" s="98"/>
      <c r="S71" s="97"/>
      <c r="T71" s="102"/>
      <c r="U71" s="94"/>
      <c r="V71" s="86"/>
      <c r="W71" s="93">
        <f t="shared" si="47"/>
        <v>181.66279999999998</v>
      </c>
      <c r="X71" s="140">
        <f t="shared" si="48"/>
        <v>181.66279999999998</v>
      </c>
      <c r="Y71" s="140">
        <f t="shared" ref="Y71:AG71" si="62">X71*(1+X$3)</f>
        <v>183.11610239999999</v>
      </c>
      <c r="Z71" s="140">
        <f t="shared" si="62"/>
        <v>184.76414732159998</v>
      </c>
      <c r="AA71" s="140">
        <f t="shared" si="62"/>
        <v>187.16608123678077</v>
      </c>
      <c r="AB71" s="140">
        <f t="shared" si="62"/>
        <v>189.78640637409569</v>
      </c>
      <c r="AC71" s="140">
        <f t="shared" si="62"/>
        <v>193.20256168882941</v>
      </c>
      <c r="AD71" s="140">
        <f t="shared" si="62"/>
        <v>196.68020779922833</v>
      </c>
      <c r="AE71" s="140">
        <f t="shared" si="62"/>
        <v>200.22045153961443</v>
      </c>
      <c r="AF71" s="140">
        <f t="shared" si="62"/>
        <v>203.8244196673275</v>
      </c>
      <c r="AG71" s="140">
        <f t="shared" si="62"/>
        <v>207.4932592213394</v>
      </c>
    </row>
    <row r="72" spans="1:33" ht="51" x14ac:dyDescent="0.25">
      <c r="A72" s="131" t="s">
        <v>282</v>
      </c>
      <c r="B72" s="99"/>
      <c r="C72" s="89"/>
      <c r="D72" s="99"/>
      <c r="E72" s="89"/>
      <c r="F72" s="99"/>
      <c r="G72" s="89"/>
      <c r="H72" s="99"/>
      <c r="I72" s="89"/>
      <c r="J72" s="99">
        <v>60</v>
      </c>
      <c r="K72" s="89">
        <f>Parameters!$D$25</f>
        <v>0.31</v>
      </c>
      <c r="L72" s="99"/>
      <c r="M72" s="89"/>
      <c r="N72" s="99"/>
      <c r="O72" s="89"/>
      <c r="P72" s="98"/>
      <c r="Q72" s="99"/>
      <c r="R72" s="98"/>
      <c r="S72" s="97"/>
      <c r="T72" s="96" t="s">
        <v>208</v>
      </c>
      <c r="U72" s="95">
        <f>Parameters!$B$7</f>
        <v>1.5</v>
      </c>
      <c r="V72" s="86"/>
      <c r="W72" s="93">
        <f t="shared" si="47"/>
        <v>32.531399999999998</v>
      </c>
      <c r="X72" s="140">
        <f t="shared" si="48"/>
        <v>32.531399999999998</v>
      </c>
      <c r="Y72" s="140">
        <f t="shared" ref="Y72:AG72" si="63">X72*(1+X$3)</f>
        <v>32.791651199999997</v>
      </c>
      <c r="Z72" s="140">
        <f t="shared" si="63"/>
        <v>33.086776060799991</v>
      </c>
      <c r="AA72" s="140">
        <f t="shared" si="63"/>
        <v>33.516904149590388</v>
      </c>
      <c r="AB72" s="140">
        <f t="shared" si="63"/>
        <v>33.986140807684656</v>
      </c>
      <c r="AC72" s="140">
        <f t="shared" si="63"/>
        <v>34.597891342222979</v>
      </c>
      <c r="AD72" s="140">
        <f t="shared" si="63"/>
        <v>35.220653386382992</v>
      </c>
      <c r="AE72" s="140">
        <f t="shared" si="63"/>
        <v>35.854625147337885</v>
      </c>
      <c r="AF72" s="140">
        <f t="shared" si="63"/>
        <v>36.500008399989966</v>
      </c>
      <c r="AG72" s="140">
        <f t="shared" si="63"/>
        <v>37.157008551189783</v>
      </c>
    </row>
    <row r="73" spans="1:33" x14ac:dyDescent="0.25">
      <c r="A73" s="131" t="s">
        <v>281</v>
      </c>
      <c r="B73" s="99">
        <v>60</v>
      </c>
      <c r="C73" s="89">
        <f>Parameters!$D$17</f>
        <v>0.22</v>
      </c>
      <c r="D73" s="99"/>
      <c r="E73" s="89"/>
      <c r="F73" s="99"/>
      <c r="G73" s="89"/>
      <c r="H73" s="99"/>
      <c r="I73" s="89"/>
      <c r="J73" s="99">
        <v>460</v>
      </c>
      <c r="K73" s="89">
        <f>Parameters!$D$25</f>
        <v>0.31</v>
      </c>
      <c r="L73" s="99"/>
      <c r="M73" s="89"/>
      <c r="N73" s="99"/>
      <c r="O73" s="89"/>
      <c r="P73" s="98"/>
      <c r="Q73" s="99"/>
      <c r="R73" s="98"/>
      <c r="S73" s="97"/>
      <c r="T73" s="102"/>
      <c r="U73" s="94"/>
      <c r="V73" s="86"/>
      <c r="W73" s="93">
        <f t="shared" si="47"/>
        <v>181.66279999999998</v>
      </c>
      <c r="X73" s="140">
        <f t="shared" si="48"/>
        <v>181.66279999999998</v>
      </c>
      <c r="Y73" s="140">
        <f t="shared" ref="Y73:AG73" si="64">X73*(1+X$3)</f>
        <v>183.11610239999999</v>
      </c>
      <c r="Z73" s="140">
        <f t="shared" si="64"/>
        <v>184.76414732159998</v>
      </c>
      <c r="AA73" s="140">
        <f t="shared" si="64"/>
        <v>187.16608123678077</v>
      </c>
      <c r="AB73" s="140">
        <f t="shared" si="64"/>
        <v>189.78640637409569</v>
      </c>
      <c r="AC73" s="140">
        <f t="shared" si="64"/>
        <v>193.20256168882941</v>
      </c>
      <c r="AD73" s="140">
        <f t="shared" si="64"/>
        <v>196.68020779922833</v>
      </c>
      <c r="AE73" s="140">
        <f t="shared" si="64"/>
        <v>200.22045153961443</v>
      </c>
      <c r="AF73" s="140">
        <f t="shared" si="64"/>
        <v>203.8244196673275</v>
      </c>
      <c r="AG73" s="140">
        <f t="shared" si="64"/>
        <v>207.4932592213394</v>
      </c>
    </row>
    <row r="74" spans="1:33" ht="51" x14ac:dyDescent="0.25">
      <c r="A74" s="131" t="s">
        <v>280</v>
      </c>
      <c r="B74" s="99"/>
      <c r="C74" s="89"/>
      <c r="D74" s="99"/>
      <c r="E74" s="89"/>
      <c r="F74" s="99"/>
      <c r="G74" s="89"/>
      <c r="H74" s="99"/>
      <c r="I74" s="89"/>
      <c r="J74" s="99">
        <v>60</v>
      </c>
      <c r="K74" s="89">
        <f>Parameters!$D$25</f>
        <v>0.31</v>
      </c>
      <c r="L74" s="99"/>
      <c r="M74" s="89"/>
      <c r="N74" s="99"/>
      <c r="O74" s="89"/>
      <c r="P74" s="98"/>
      <c r="Q74" s="99"/>
      <c r="R74" s="98"/>
      <c r="S74" s="97"/>
      <c r="T74" s="96" t="s">
        <v>208</v>
      </c>
      <c r="U74" s="95">
        <f>Parameters!$B$7</f>
        <v>1.5</v>
      </c>
      <c r="V74" s="86"/>
      <c r="W74" s="93">
        <f t="shared" si="47"/>
        <v>32.531399999999998</v>
      </c>
      <c r="X74" s="140">
        <f t="shared" si="48"/>
        <v>32.531399999999998</v>
      </c>
      <c r="Y74" s="140">
        <f t="shared" ref="Y74:AG74" si="65">X74*(1+X$3)</f>
        <v>32.791651199999997</v>
      </c>
      <c r="Z74" s="140">
        <f t="shared" si="65"/>
        <v>33.086776060799991</v>
      </c>
      <c r="AA74" s="140">
        <f t="shared" si="65"/>
        <v>33.516904149590388</v>
      </c>
      <c r="AB74" s="140">
        <f t="shared" si="65"/>
        <v>33.986140807684656</v>
      </c>
      <c r="AC74" s="140">
        <f t="shared" si="65"/>
        <v>34.597891342222979</v>
      </c>
      <c r="AD74" s="140">
        <f t="shared" si="65"/>
        <v>35.220653386382992</v>
      </c>
      <c r="AE74" s="140">
        <f t="shared" si="65"/>
        <v>35.854625147337885</v>
      </c>
      <c r="AF74" s="140">
        <f t="shared" si="65"/>
        <v>36.500008399989966</v>
      </c>
      <c r="AG74" s="140">
        <f t="shared" si="65"/>
        <v>37.157008551189783</v>
      </c>
    </row>
    <row r="75" spans="1:33" x14ac:dyDescent="0.25">
      <c r="A75" s="131" t="s">
        <v>279</v>
      </c>
      <c r="B75" s="99">
        <v>60</v>
      </c>
      <c r="C75" s="89">
        <f>Parameters!$D$17</f>
        <v>0.22</v>
      </c>
      <c r="D75" s="99"/>
      <c r="E75" s="89"/>
      <c r="F75" s="99"/>
      <c r="G75" s="89"/>
      <c r="H75" s="99">
        <v>90</v>
      </c>
      <c r="I75" s="89">
        <f>Parameters!$D$23</f>
        <v>0.31</v>
      </c>
      <c r="J75" s="99">
        <v>60</v>
      </c>
      <c r="K75" s="89">
        <f>Parameters!$D$25</f>
        <v>0.31</v>
      </c>
      <c r="L75" s="99"/>
      <c r="M75" s="89"/>
      <c r="N75" s="99"/>
      <c r="O75" s="89"/>
      <c r="P75" s="98"/>
      <c r="Q75" s="99"/>
      <c r="R75" s="98"/>
      <c r="S75" s="97"/>
      <c r="T75" s="102"/>
      <c r="U75" s="94"/>
      <c r="V75" s="86"/>
      <c r="W75" s="93">
        <f t="shared" si="47"/>
        <v>69.610199999999992</v>
      </c>
      <c r="X75" s="140">
        <f t="shared" si="48"/>
        <v>69.610199999999992</v>
      </c>
      <c r="Y75" s="140">
        <f t="shared" ref="Y75:AG75" si="66">X75*(1+X$3)</f>
        <v>70.167081599999989</v>
      </c>
      <c r="Z75" s="140">
        <f t="shared" si="66"/>
        <v>70.798585334399988</v>
      </c>
      <c r="AA75" s="140">
        <f t="shared" si="66"/>
        <v>71.718966943747176</v>
      </c>
      <c r="AB75" s="140">
        <f t="shared" si="66"/>
        <v>72.723032480959631</v>
      </c>
      <c r="AC75" s="140">
        <f t="shared" si="66"/>
        <v>74.032047065616908</v>
      </c>
      <c r="AD75" s="140">
        <f t="shared" si="66"/>
        <v>75.36462391279801</v>
      </c>
      <c r="AE75" s="140">
        <f t="shared" si="66"/>
        <v>76.721187143228377</v>
      </c>
      <c r="AF75" s="140">
        <f t="shared" si="66"/>
        <v>78.102168511806482</v>
      </c>
      <c r="AG75" s="140">
        <f t="shared" si="66"/>
        <v>79.508007545018998</v>
      </c>
    </row>
    <row r="76" spans="1:33" ht="51" x14ac:dyDescent="0.25">
      <c r="A76" s="131" t="s">
        <v>278</v>
      </c>
      <c r="B76" s="99"/>
      <c r="C76" s="89"/>
      <c r="D76" s="99"/>
      <c r="E76" s="89"/>
      <c r="F76" s="99"/>
      <c r="G76" s="89"/>
      <c r="H76" s="99"/>
      <c r="I76" s="89"/>
      <c r="J76" s="99">
        <v>60</v>
      </c>
      <c r="K76" s="89">
        <f>Parameters!$D$25</f>
        <v>0.31</v>
      </c>
      <c r="L76" s="99"/>
      <c r="M76" s="89"/>
      <c r="N76" s="99"/>
      <c r="O76" s="89"/>
      <c r="P76" s="98"/>
      <c r="Q76" s="99"/>
      <c r="R76" s="98"/>
      <c r="S76" s="97"/>
      <c r="T76" s="96" t="s">
        <v>208</v>
      </c>
      <c r="U76" s="95">
        <f>Parameters!$B$7</f>
        <v>1.5</v>
      </c>
      <c r="V76" s="86"/>
      <c r="W76" s="93">
        <f t="shared" si="47"/>
        <v>32.531399999999998</v>
      </c>
      <c r="X76" s="140">
        <f t="shared" si="48"/>
        <v>32.531399999999998</v>
      </c>
      <c r="Y76" s="140">
        <f t="shared" ref="Y76:AG76" si="67">X76*(1+X$3)</f>
        <v>32.791651199999997</v>
      </c>
      <c r="Z76" s="140">
        <f t="shared" si="67"/>
        <v>33.086776060799991</v>
      </c>
      <c r="AA76" s="140">
        <f t="shared" si="67"/>
        <v>33.516904149590388</v>
      </c>
      <c r="AB76" s="140">
        <f t="shared" si="67"/>
        <v>33.986140807684656</v>
      </c>
      <c r="AC76" s="140">
        <f t="shared" si="67"/>
        <v>34.597891342222979</v>
      </c>
      <c r="AD76" s="140">
        <f t="shared" si="67"/>
        <v>35.220653386382992</v>
      </c>
      <c r="AE76" s="140">
        <f t="shared" si="67"/>
        <v>35.854625147337885</v>
      </c>
      <c r="AF76" s="140">
        <f t="shared" si="67"/>
        <v>36.500008399989966</v>
      </c>
      <c r="AG76" s="140">
        <f t="shared" si="67"/>
        <v>37.157008551189783</v>
      </c>
    </row>
    <row r="77" spans="1:33" x14ac:dyDescent="0.25">
      <c r="A77" s="132" t="s">
        <v>271</v>
      </c>
      <c r="B77" s="91"/>
      <c r="C77" s="92"/>
      <c r="D77" s="91"/>
      <c r="E77" s="92"/>
      <c r="F77" s="91"/>
      <c r="G77" s="92"/>
      <c r="H77" s="91"/>
      <c r="I77" s="92"/>
      <c r="J77" s="91"/>
      <c r="K77" s="92"/>
      <c r="L77" s="91"/>
      <c r="M77" s="92"/>
      <c r="N77" s="91"/>
      <c r="O77" s="92"/>
      <c r="P77" s="92"/>
      <c r="Q77" s="91"/>
      <c r="R77" s="91"/>
      <c r="S77" s="92"/>
      <c r="T77" s="91"/>
      <c r="U77" s="91"/>
      <c r="V77" s="91"/>
      <c r="W77" s="90"/>
      <c r="X77" s="150"/>
      <c r="Y77" s="90"/>
      <c r="Z77" s="90"/>
      <c r="AA77" s="90"/>
      <c r="AB77" s="90"/>
      <c r="AC77" s="90"/>
      <c r="AD77" s="90"/>
      <c r="AE77" s="90"/>
      <c r="AF77" s="90"/>
      <c r="AG77" s="90"/>
    </row>
    <row r="78" spans="1:33" ht="30" x14ac:dyDescent="0.25">
      <c r="A78" s="131" t="s">
        <v>277</v>
      </c>
      <c r="B78" s="99">
        <v>60</v>
      </c>
      <c r="C78" s="89">
        <f>Parameters!$D$17</f>
        <v>0.22</v>
      </c>
      <c r="D78" s="99">
        <v>480</v>
      </c>
      <c r="E78" s="89">
        <f>Parameters!$D$19</f>
        <v>0.26</v>
      </c>
      <c r="F78" s="99">
        <v>86</v>
      </c>
      <c r="G78" s="89">
        <f>Parameters!$D$21</f>
        <v>0.22</v>
      </c>
      <c r="H78" s="99"/>
      <c r="I78" s="89"/>
      <c r="J78" s="99">
        <v>5520</v>
      </c>
      <c r="K78" s="89">
        <f>Parameters!$D$25</f>
        <v>0.31</v>
      </c>
      <c r="L78" s="99"/>
      <c r="M78" s="89"/>
      <c r="N78" s="99">
        <v>60</v>
      </c>
      <c r="O78" s="89">
        <f>Parameters!$D$29</f>
        <v>0.31</v>
      </c>
      <c r="P78" s="98">
        <v>180.68518518518519</v>
      </c>
      <c r="Q78" s="99"/>
      <c r="R78" s="98">
        <v>79.432624113475185</v>
      </c>
      <c r="S78" s="99"/>
      <c r="T78" s="106" t="s">
        <v>239</v>
      </c>
      <c r="U78" s="103">
        <f>1/Parameters!$B$11</f>
        <v>9.2592592592592587E-2</v>
      </c>
      <c r="V78" s="86"/>
      <c r="W78" s="93">
        <f t="shared" ref="W78:W83" si="68">IF((B78*C78+D78*E78+F78*G78+H78*I78+J78*K78+L78*M78+N78*O78+P78+Q78*R78)=0,"",
                          ((B78*C78+D78*E78+F78*G78+H78*I78+J78*K78+L78*M78+N78*O78)*IF(U78&gt;0,U78,1)+P78+IF(Q78=0,1,Q78)*R78)*(1+Overhead_Common)*IF(V78&gt;0,V78,1))</f>
        <v>506.99324712371947</v>
      </c>
      <c r="X78" s="140">
        <f t="shared" ref="X78:X83" si="69">W78</f>
        <v>506.99324712371947</v>
      </c>
      <c r="Y78" s="140">
        <f t="shared" ref="Y78:AG78" si="70">X78*(1+X$3)</f>
        <v>511.0491931007092</v>
      </c>
      <c r="Z78" s="140">
        <f t="shared" si="70"/>
        <v>515.64863583861552</v>
      </c>
      <c r="AA78" s="140">
        <f t="shared" si="70"/>
        <v>522.35206810451746</v>
      </c>
      <c r="AB78" s="140">
        <f t="shared" si="70"/>
        <v>529.66499705798071</v>
      </c>
      <c r="AC78" s="140">
        <f t="shared" si="70"/>
        <v>539.19896700502443</v>
      </c>
      <c r="AD78" s="140">
        <f t="shared" si="70"/>
        <v>548.90454841111489</v>
      </c>
      <c r="AE78" s="140">
        <f t="shared" si="70"/>
        <v>558.78483028251492</v>
      </c>
      <c r="AF78" s="140">
        <f t="shared" si="70"/>
        <v>568.84295722760021</v>
      </c>
      <c r="AG78" s="140">
        <f t="shared" si="70"/>
        <v>579.08213045769708</v>
      </c>
    </row>
    <row r="79" spans="1:33" x14ac:dyDescent="0.25">
      <c r="A79" s="131" t="s">
        <v>276</v>
      </c>
      <c r="B79" s="99">
        <v>60</v>
      </c>
      <c r="C79" s="89">
        <f>Parameters!$D$17</f>
        <v>0.22</v>
      </c>
      <c r="D79" s="99"/>
      <c r="E79" s="89"/>
      <c r="F79" s="99">
        <v>88</v>
      </c>
      <c r="G79" s="89">
        <f>Parameters!$D$21</f>
        <v>0.22</v>
      </c>
      <c r="H79" s="99">
        <v>180</v>
      </c>
      <c r="I79" s="89">
        <f>Parameters!$D$23</f>
        <v>0.31</v>
      </c>
      <c r="J79" s="99">
        <v>345</v>
      </c>
      <c r="K79" s="89">
        <f>Parameters!$D$25</f>
        <v>0.31</v>
      </c>
      <c r="L79" s="99">
        <v>120</v>
      </c>
      <c r="M79" s="89">
        <f>Parameters!$D$27</f>
        <v>0.31</v>
      </c>
      <c r="N79" s="99"/>
      <c r="O79" s="89"/>
      <c r="P79" s="98"/>
      <c r="Q79" s="99"/>
      <c r="R79" s="98"/>
      <c r="S79" s="97"/>
      <c r="T79" s="102"/>
      <c r="U79" s="94"/>
      <c r="V79" s="86"/>
      <c r="W79" s="93">
        <f t="shared" si="68"/>
        <v>271.10665999999998</v>
      </c>
      <c r="X79" s="140">
        <f t="shared" si="69"/>
        <v>271.10665999999998</v>
      </c>
      <c r="Y79" s="140">
        <f t="shared" ref="Y79:AG79" si="71">X79*(1+X$3)</f>
        <v>273.27551327999998</v>
      </c>
      <c r="Z79" s="140">
        <f t="shared" si="71"/>
        <v>275.73499289951997</v>
      </c>
      <c r="AA79" s="140">
        <f t="shared" si="71"/>
        <v>279.31954780721372</v>
      </c>
      <c r="AB79" s="140">
        <f t="shared" si="71"/>
        <v>283.23002147651471</v>
      </c>
      <c r="AC79" s="140">
        <f t="shared" si="71"/>
        <v>288.32816186309196</v>
      </c>
      <c r="AD79" s="140">
        <f t="shared" si="71"/>
        <v>293.51806877662762</v>
      </c>
      <c r="AE79" s="140">
        <f t="shared" si="71"/>
        <v>298.8013940146069</v>
      </c>
      <c r="AF79" s="140">
        <f t="shared" si="71"/>
        <v>304.17981910686984</v>
      </c>
      <c r="AG79" s="140">
        <f t="shared" si="71"/>
        <v>309.65505585079353</v>
      </c>
    </row>
    <row r="80" spans="1:33" x14ac:dyDescent="0.25">
      <c r="A80" s="131" t="s">
        <v>275</v>
      </c>
      <c r="B80" s="99">
        <v>60</v>
      </c>
      <c r="C80" s="89">
        <f>Parameters!$D$17</f>
        <v>0.22</v>
      </c>
      <c r="D80" s="99"/>
      <c r="E80" s="89"/>
      <c r="F80" s="99">
        <v>176</v>
      </c>
      <c r="G80" s="89">
        <f>Parameters!$D$21</f>
        <v>0.22</v>
      </c>
      <c r="H80" s="99">
        <v>180</v>
      </c>
      <c r="I80" s="89">
        <f>Parameters!$D$23</f>
        <v>0.31</v>
      </c>
      <c r="J80" s="99">
        <v>450</v>
      </c>
      <c r="K80" s="89">
        <f>Parameters!$D$25</f>
        <v>0.31</v>
      </c>
      <c r="L80" s="99">
        <v>165</v>
      </c>
      <c r="M80" s="89">
        <f>Parameters!$D$27</f>
        <v>0.31</v>
      </c>
      <c r="N80" s="99"/>
      <c r="O80" s="89"/>
      <c r="P80" s="98"/>
      <c r="Q80" s="99"/>
      <c r="R80" s="98"/>
      <c r="S80" s="97"/>
      <c r="T80" s="102"/>
      <c r="U80" s="94"/>
      <c r="V80" s="86"/>
      <c r="W80" s="93">
        <f t="shared" si="68"/>
        <v>347.89941999999996</v>
      </c>
      <c r="X80" s="140">
        <f t="shared" si="69"/>
        <v>347.89941999999996</v>
      </c>
      <c r="Y80" s="140">
        <f t="shared" ref="Y80:AG80" si="72">X80*(1+X$3)</f>
        <v>350.68261535999994</v>
      </c>
      <c r="Z80" s="140">
        <f t="shared" si="72"/>
        <v>353.83875889823992</v>
      </c>
      <c r="AA80" s="140">
        <f t="shared" si="72"/>
        <v>358.43866276391702</v>
      </c>
      <c r="AB80" s="140">
        <f t="shared" si="72"/>
        <v>363.45680404261185</v>
      </c>
      <c r="AC80" s="140">
        <f t="shared" si="72"/>
        <v>369.99902651537889</v>
      </c>
      <c r="AD80" s="140">
        <f t="shared" si="72"/>
        <v>376.65900899265569</v>
      </c>
      <c r="AE80" s="140">
        <f t="shared" si="72"/>
        <v>383.4388711545235</v>
      </c>
      <c r="AF80" s="140">
        <f t="shared" si="72"/>
        <v>390.34077083530491</v>
      </c>
      <c r="AG80" s="140">
        <f t="shared" si="72"/>
        <v>397.36690471034041</v>
      </c>
    </row>
    <row r="81" spans="1:33" x14ac:dyDescent="0.25">
      <c r="A81" s="134" t="s">
        <v>274</v>
      </c>
      <c r="B81" s="99">
        <v>60</v>
      </c>
      <c r="C81" s="89">
        <f>Parameters!$D$17</f>
        <v>0.22</v>
      </c>
      <c r="D81" s="99"/>
      <c r="E81" s="89"/>
      <c r="F81" s="99">
        <v>267</v>
      </c>
      <c r="G81" s="89">
        <f>Parameters!$D$21</f>
        <v>0.22</v>
      </c>
      <c r="H81" s="99">
        <v>180</v>
      </c>
      <c r="I81" s="89">
        <f>Parameters!$D$23</f>
        <v>0.31</v>
      </c>
      <c r="J81" s="99">
        <v>480</v>
      </c>
      <c r="K81" s="89">
        <f>Parameters!$D$25</f>
        <v>0.31</v>
      </c>
      <c r="L81" s="99">
        <v>210</v>
      </c>
      <c r="M81" s="89">
        <f>Parameters!$D$27</f>
        <v>0.31</v>
      </c>
      <c r="N81" s="99"/>
      <c r="O81" s="89"/>
      <c r="P81" s="98"/>
      <c r="Q81" s="99"/>
      <c r="R81" s="98"/>
      <c r="S81" s="97"/>
      <c r="T81" s="102"/>
      <c r="U81" s="94"/>
      <c r="V81" s="86"/>
      <c r="W81" s="93">
        <f t="shared" si="68"/>
        <v>398.35223999999994</v>
      </c>
      <c r="X81" s="140">
        <f t="shared" si="69"/>
        <v>398.35223999999994</v>
      </c>
      <c r="Y81" s="140">
        <f t="shared" ref="Y81:AG81" si="73">X81*(1+X$3)</f>
        <v>401.53905791999995</v>
      </c>
      <c r="Z81" s="140">
        <f t="shared" si="73"/>
        <v>405.15290944127992</v>
      </c>
      <c r="AA81" s="140">
        <f t="shared" si="73"/>
        <v>410.41989726401653</v>
      </c>
      <c r="AB81" s="140">
        <f t="shared" si="73"/>
        <v>416.16577582571279</v>
      </c>
      <c r="AC81" s="140">
        <f t="shared" si="73"/>
        <v>423.65675979057562</v>
      </c>
      <c r="AD81" s="140">
        <f t="shared" si="73"/>
        <v>431.28258146680599</v>
      </c>
      <c r="AE81" s="140">
        <f t="shared" si="73"/>
        <v>439.04566793320851</v>
      </c>
      <c r="AF81" s="140">
        <f t="shared" si="73"/>
        <v>446.94848995600626</v>
      </c>
      <c r="AG81" s="140">
        <f t="shared" si="73"/>
        <v>454.9935627752144</v>
      </c>
    </row>
    <row r="82" spans="1:33" x14ac:dyDescent="0.25">
      <c r="A82" s="131" t="s">
        <v>273</v>
      </c>
      <c r="B82" s="99">
        <v>6</v>
      </c>
      <c r="C82" s="89">
        <f>Parameters!$D$17</f>
        <v>0.22</v>
      </c>
      <c r="D82" s="99"/>
      <c r="E82" s="89"/>
      <c r="F82" s="99"/>
      <c r="G82" s="89"/>
      <c r="H82" s="99">
        <v>150</v>
      </c>
      <c r="I82" s="89">
        <f>Parameters!$D$23</f>
        <v>0.31</v>
      </c>
      <c r="J82" s="99">
        <v>15</v>
      </c>
      <c r="K82" s="89">
        <f>Parameters!$D$25</f>
        <v>0.31</v>
      </c>
      <c r="L82" s="99">
        <v>15</v>
      </c>
      <c r="M82" s="89">
        <f>Parameters!$D$27</f>
        <v>0.31</v>
      </c>
      <c r="N82" s="99"/>
      <c r="O82" s="89"/>
      <c r="P82" s="98"/>
      <c r="Q82" s="99"/>
      <c r="R82" s="98"/>
      <c r="S82" s="97"/>
      <c r="T82" s="102"/>
      <c r="U82" s="94"/>
      <c r="V82" s="86"/>
      <c r="W82" s="93">
        <f t="shared" si="68"/>
        <v>66.601919999999993</v>
      </c>
      <c r="X82" s="140">
        <f t="shared" si="69"/>
        <v>66.601919999999993</v>
      </c>
      <c r="Y82" s="140">
        <f t="shared" ref="Y82:AG82" si="74">X82*(1+X$3)</f>
        <v>67.134735359999993</v>
      </c>
      <c r="Z82" s="140">
        <f t="shared" si="74"/>
        <v>67.738947978239992</v>
      </c>
      <c r="AA82" s="140">
        <f t="shared" si="74"/>
        <v>68.619554301957109</v>
      </c>
      <c r="AB82" s="140">
        <f t="shared" si="74"/>
        <v>69.580228062184503</v>
      </c>
      <c r="AC82" s="140">
        <f t="shared" si="74"/>
        <v>70.832672167303826</v>
      </c>
      <c r="AD82" s="140">
        <f t="shared" si="74"/>
        <v>72.107660266315293</v>
      </c>
      <c r="AE82" s="140">
        <f t="shared" si="74"/>
        <v>73.405598151108975</v>
      </c>
      <c r="AF82" s="140">
        <f t="shared" si="74"/>
        <v>74.726898917828933</v>
      </c>
      <c r="AG82" s="140">
        <f t="shared" si="74"/>
        <v>76.071983098349861</v>
      </c>
    </row>
    <row r="83" spans="1:33" x14ac:dyDescent="0.25">
      <c r="A83" s="131" t="s">
        <v>272</v>
      </c>
      <c r="B83" s="99">
        <v>6</v>
      </c>
      <c r="C83" s="89">
        <f>Parameters!$D$17</f>
        <v>0.22</v>
      </c>
      <c r="D83" s="99"/>
      <c r="E83" s="89"/>
      <c r="F83" s="99"/>
      <c r="G83" s="89"/>
      <c r="H83" s="99">
        <v>150</v>
      </c>
      <c r="I83" s="89">
        <f>Parameters!$D$23</f>
        <v>0.31</v>
      </c>
      <c r="J83" s="99">
        <v>300</v>
      </c>
      <c r="K83" s="89">
        <f>Parameters!$D$25</f>
        <v>0.31</v>
      </c>
      <c r="L83" s="99">
        <v>15</v>
      </c>
      <c r="M83" s="89">
        <f>Parameters!$D$27</f>
        <v>0.31</v>
      </c>
      <c r="N83" s="99"/>
      <c r="O83" s="89"/>
      <c r="P83" s="98"/>
      <c r="Q83" s="99"/>
      <c r="R83" s="98"/>
      <c r="S83" s="97"/>
      <c r="T83" s="102"/>
      <c r="U83" s="94"/>
      <c r="V83" s="86"/>
      <c r="W83" s="93">
        <f t="shared" si="68"/>
        <v>169.61802</v>
      </c>
      <c r="X83" s="140">
        <f t="shared" si="69"/>
        <v>169.61802</v>
      </c>
      <c r="Y83" s="140">
        <f t="shared" ref="Y83:AG83" si="75">X83*(1+X$3)</f>
        <v>170.97496416000001</v>
      </c>
      <c r="Z83" s="140">
        <f t="shared" si="75"/>
        <v>172.51373883744</v>
      </c>
      <c r="AA83" s="140">
        <f t="shared" si="75"/>
        <v>174.75641744232669</v>
      </c>
      <c r="AB83" s="140">
        <f t="shared" si="75"/>
        <v>177.20300728651927</v>
      </c>
      <c r="AC83" s="140">
        <f t="shared" si="75"/>
        <v>180.39266141767661</v>
      </c>
      <c r="AD83" s="140">
        <f t="shared" si="75"/>
        <v>183.63972932319479</v>
      </c>
      <c r="AE83" s="140">
        <f t="shared" si="75"/>
        <v>186.94524445101229</v>
      </c>
      <c r="AF83" s="140">
        <f t="shared" si="75"/>
        <v>190.3102588511305</v>
      </c>
      <c r="AG83" s="140">
        <f t="shared" si="75"/>
        <v>193.73584351045085</v>
      </c>
    </row>
    <row r="84" spans="1:33" x14ac:dyDescent="0.25">
      <c r="A84" s="132" t="s">
        <v>271</v>
      </c>
      <c r="B84" s="91"/>
      <c r="C84" s="92"/>
      <c r="D84" s="91"/>
      <c r="E84" s="92"/>
      <c r="F84" s="91"/>
      <c r="G84" s="92"/>
      <c r="H84" s="91"/>
      <c r="I84" s="92"/>
      <c r="J84" s="91"/>
      <c r="K84" s="92"/>
      <c r="L84" s="91"/>
      <c r="M84" s="92"/>
      <c r="N84" s="91"/>
      <c r="O84" s="92"/>
      <c r="P84" s="92"/>
      <c r="Q84" s="91"/>
      <c r="R84" s="91"/>
      <c r="S84" s="92"/>
      <c r="T84" s="91"/>
      <c r="U84" s="91"/>
      <c r="V84" s="91"/>
      <c r="W84" s="90"/>
      <c r="X84" s="150"/>
      <c r="Y84" s="90"/>
      <c r="Z84" s="90"/>
      <c r="AA84" s="90"/>
      <c r="AB84" s="90"/>
      <c r="AC84" s="90"/>
      <c r="AD84" s="90"/>
      <c r="AE84" s="90"/>
      <c r="AF84" s="90"/>
      <c r="AG84" s="90"/>
    </row>
    <row r="85" spans="1:33" x14ac:dyDescent="0.25">
      <c r="A85" s="131" t="s">
        <v>270</v>
      </c>
      <c r="B85" s="99"/>
      <c r="C85" s="89"/>
      <c r="D85" s="99"/>
      <c r="E85" s="89"/>
      <c r="F85" s="99">
        <v>1680</v>
      </c>
      <c r="G85" s="89">
        <f>Parameters!$D$21</f>
        <v>0.22</v>
      </c>
      <c r="H85" s="99"/>
      <c r="I85" s="89"/>
      <c r="J85" s="99"/>
      <c r="K85" s="89"/>
      <c r="L85" s="99"/>
      <c r="M85" s="89"/>
      <c r="N85" s="99">
        <v>120</v>
      </c>
      <c r="O85" s="89">
        <f>Parameters!$D$29</f>
        <v>0.31</v>
      </c>
      <c r="P85" s="98"/>
      <c r="Q85" s="99"/>
      <c r="R85" s="98">
        <v>2937.7</v>
      </c>
      <c r="S85" s="97"/>
      <c r="T85" s="104" t="s">
        <v>269</v>
      </c>
      <c r="U85" s="94"/>
      <c r="V85" s="146">
        <f>1/Parameters!$B$10</f>
        <v>5.6818181818181816E-2</v>
      </c>
      <c r="W85" s="93">
        <f>IF((B85*C85+D85*E85+F85*G85+H85*I85+J85*K85+L85*M85+N85*O85+P85+Q85*R85)=0,"",
                          ((B85*C85+D85*E85+F85*G85+H85*I85+J85*K85+L85*M85+N85*O85)*IF(U85&gt;0,U85,1)+P85+IF(Q85=0,1,Q85)*R85)*(1+Overhead_Common)*IF(V85&gt;0,V85,1))</f>
        <v>221.57312499999998</v>
      </c>
      <c r="X85" s="140">
        <f>W85</f>
        <v>221.57312499999998</v>
      </c>
      <c r="Y85" s="140">
        <f t="shared" ref="Y85:AG85" si="76">X85*(1+X$3)</f>
        <v>223.34570999999997</v>
      </c>
      <c r="Z85" s="140">
        <f t="shared" si="76"/>
        <v>225.35582138999993</v>
      </c>
      <c r="AA85" s="140">
        <f t="shared" si="76"/>
        <v>228.28544706806991</v>
      </c>
      <c r="AB85" s="140">
        <f t="shared" si="76"/>
        <v>231.4814433270229</v>
      </c>
      <c r="AC85" s="140">
        <f t="shared" si="76"/>
        <v>235.6481093069093</v>
      </c>
      <c r="AD85" s="140">
        <f t="shared" si="76"/>
        <v>239.88977527443367</v>
      </c>
      <c r="AE85" s="140">
        <f t="shared" si="76"/>
        <v>244.2077912293735</v>
      </c>
      <c r="AF85" s="140">
        <f t="shared" si="76"/>
        <v>248.60353147150224</v>
      </c>
      <c r="AG85" s="140">
        <f t="shared" si="76"/>
        <v>253.07839503798928</v>
      </c>
    </row>
    <row r="86" spans="1:33" x14ac:dyDescent="0.25">
      <c r="A86" s="132" t="s">
        <v>268</v>
      </c>
      <c r="B86" s="91"/>
      <c r="C86" s="92"/>
      <c r="D86" s="91"/>
      <c r="E86" s="92"/>
      <c r="F86" s="91"/>
      <c r="G86" s="92"/>
      <c r="H86" s="91"/>
      <c r="I86" s="92"/>
      <c r="J86" s="91"/>
      <c r="K86" s="92"/>
      <c r="L86" s="91"/>
      <c r="M86" s="92"/>
      <c r="N86" s="91"/>
      <c r="O86" s="92"/>
      <c r="P86" s="92"/>
      <c r="Q86" s="91"/>
      <c r="R86" s="91"/>
      <c r="S86" s="92"/>
      <c r="T86" s="91"/>
      <c r="U86" s="91"/>
      <c r="V86" s="91"/>
      <c r="W86" s="90"/>
      <c r="X86" s="150"/>
      <c r="Y86" s="90"/>
      <c r="Z86" s="90"/>
      <c r="AA86" s="90"/>
      <c r="AB86" s="90"/>
      <c r="AC86" s="90"/>
      <c r="AD86" s="90"/>
      <c r="AE86" s="90"/>
      <c r="AF86" s="90"/>
      <c r="AG86" s="90"/>
    </row>
    <row r="87" spans="1:33" x14ac:dyDescent="0.25">
      <c r="A87" s="131" t="s">
        <v>267</v>
      </c>
      <c r="B87" s="99"/>
      <c r="C87" s="89"/>
      <c r="D87" s="99"/>
      <c r="E87" s="89"/>
      <c r="F87" s="99">
        <v>47</v>
      </c>
      <c r="G87" s="89">
        <f>Parameters!$D$21</f>
        <v>0.22</v>
      </c>
      <c r="H87" s="99"/>
      <c r="I87" s="89"/>
      <c r="J87" s="99">
        <v>412</v>
      </c>
      <c r="K87" s="89">
        <f>Parameters!$D$25</f>
        <v>0.31</v>
      </c>
      <c r="L87" s="99"/>
      <c r="M87" s="89"/>
      <c r="N87" s="99"/>
      <c r="O87" s="89"/>
      <c r="P87" s="98">
        <v>879.20636363636356</v>
      </c>
      <c r="Q87" s="99"/>
      <c r="R87" s="98">
        <v>228.38969943122675</v>
      </c>
      <c r="S87" s="97"/>
      <c r="T87" s="102"/>
      <c r="U87" s="94"/>
      <c r="V87" s="86"/>
      <c r="W87" s="93">
        <f t="shared" ref="W87:W101" si="77">IF((B87*C87+D87*E87+F87*G87+H87*I87+J87*K87+L87*M87+N87*O87+P87+Q87*R87)=0,"",
                          ((B87*C87+D87*E87+F87*G87+H87*I87+J87*K87+L87*M87+N87*O87)*IF(U87&gt;0,U87,1)+P87+IF(Q87=0,1,Q87)*R87)*(1+Overhead_Common)*IF(V87&gt;0,V87,1))</f>
        <v>1452.4349695368103</v>
      </c>
      <c r="X87" s="140">
        <f t="shared" ref="X87:X101" si="78">W87</f>
        <v>1452.4349695368103</v>
      </c>
      <c r="Y87" s="140">
        <f t="shared" ref="Y87:AG87" si="79">X87*(1+X$3)</f>
        <v>1464.0544492931049</v>
      </c>
      <c r="Z87" s="140">
        <f t="shared" si="79"/>
        <v>1477.2309393367427</v>
      </c>
      <c r="AA87" s="140">
        <f t="shared" si="79"/>
        <v>1496.4349415481202</v>
      </c>
      <c r="AB87" s="140">
        <f t="shared" si="79"/>
        <v>1517.3850307297939</v>
      </c>
      <c r="AC87" s="140">
        <f t="shared" si="79"/>
        <v>1544.6979612829302</v>
      </c>
      <c r="AD87" s="140">
        <f t="shared" si="79"/>
        <v>1572.5025245860229</v>
      </c>
      <c r="AE87" s="140">
        <f t="shared" si="79"/>
        <v>1600.8075700285713</v>
      </c>
      <c r="AF87" s="140">
        <f t="shared" si="79"/>
        <v>1629.6221062890857</v>
      </c>
      <c r="AG87" s="140">
        <f t="shared" si="79"/>
        <v>1658.9553042022892</v>
      </c>
    </row>
    <row r="88" spans="1:33" x14ac:dyDescent="0.25">
      <c r="A88" s="131" t="s">
        <v>266</v>
      </c>
      <c r="B88" s="99"/>
      <c r="C88" s="89"/>
      <c r="D88" s="99"/>
      <c r="E88" s="89"/>
      <c r="F88" s="99">
        <v>459</v>
      </c>
      <c r="G88" s="89">
        <f>Parameters!$D$21</f>
        <v>0.22</v>
      </c>
      <c r="H88" s="99">
        <v>120</v>
      </c>
      <c r="I88" s="89">
        <f>Parameters!$D$23</f>
        <v>0.31</v>
      </c>
      <c r="J88" s="99">
        <v>840</v>
      </c>
      <c r="K88" s="89">
        <f>Parameters!$D$25</f>
        <v>0.31</v>
      </c>
      <c r="L88" s="99"/>
      <c r="M88" s="89"/>
      <c r="N88" s="99">
        <v>60</v>
      </c>
      <c r="O88" s="89">
        <f>Parameters!$D$29</f>
        <v>0.31</v>
      </c>
      <c r="P88" s="98">
        <v>70.62</v>
      </c>
      <c r="Q88" s="99"/>
      <c r="R88" s="98"/>
      <c r="S88" s="97"/>
      <c r="T88" s="102"/>
      <c r="U88" s="94"/>
      <c r="V88" s="86"/>
      <c r="W88" s="93">
        <f t="shared" si="77"/>
        <v>568.77480000000003</v>
      </c>
      <c r="X88" s="140">
        <f t="shared" si="78"/>
        <v>568.77480000000003</v>
      </c>
      <c r="Y88" s="140">
        <f t="shared" ref="Y88:AG88" si="80">X88*(1+X$3)</f>
        <v>573.32499840000003</v>
      </c>
      <c r="Z88" s="140">
        <f t="shared" si="80"/>
        <v>578.48492338559993</v>
      </c>
      <c r="AA88" s="140">
        <f t="shared" si="80"/>
        <v>586.00522738961263</v>
      </c>
      <c r="AB88" s="140">
        <f t="shared" si="80"/>
        <v>594.20930057306725</v>
      </c>
      <c r="AC88" s="140">
        <f t="shared" si="80"/>
        <v>604.90506798338242</v>
      </c>
      <c r="AD88" s="140">
        <f t="shared" si="80"/>
        <v>615.79335920708331</v>
      </c>
      <c r="AE88" s="140">
        <f t="shared" si="80"/>
        <v>626.8776396728108</v>
      </c>
      <c r="AF88" s="140">
        <f t="shared" si="80"/>
        <v>638.16143718692138</v>
      </c>
      <c r="AG88" s="140">
        <f t="shared" si="80"/>
        <v>649.64834305628597</v>
      </c>
    </row>
    <row r="89" spans="1:33" x14ac:dyDescent="0.25">
      <c r="A89" s="131" t="s">
        <v>265</v>
      </c>
      <c r="B89" s="99"/>
      <c r="C89" s="89"/>
      <c r="D89" s="99"/>
      <c r="E89" s="89"/>
      <c r="F89" s="99">
        <v>459</v>
      </c>
      <c r="G89" s="89">
        <f>Parameters!$D$21</f>
        <v>0.22</v>
      </c>
      <c r="H89" s="99">
        <v>120</v>
      </c>
      <c r="I89" s="89">
        <f>Parameters!$D$23</f>
        <v>0.31</v>
      </c>
      <c r="J89" s="99">
        <v>1320</v>
      </c>
      <c r="K89" s="89">
        <f>Parameters!$D$25</f>
        <v>0.31</v>
      </c>
      <c r="L89" s="99"/>
      <c r="M89" s="89"/>
      <c r="N89" s="99">
        <v>60</v>
      </c>
      <c r="O89" s="89">
        <f>Parameters!$D$29</f>
        <v>0.31</v>
      </c>
      <c r="P89" s="98">
        <v>73.459999999999994</v>
      </c>
      <c r="Q89" s="99"/>
      <c r="R89" s="98"/>
      <c r="S89" s="97"/>
      <c r="T89" s="102"/>
      <c r="U89" s="94"/>
      <c r="V89" s="86"/>
      <c r="W89" s="93">
        <f t="shared" si="77"/>
        <v>745.58704</v>
      </c>
      <c r="X89" s="140">
        <f t="shared" si="78"/>
        <v>745.58704</v>
      </c>
      <c r="Y89" s="140">
        <f t="shared" ref="Y89:AG89" si="81">X89*(1+X$3)</f>
        <v>751.55173632000003</v>
      </c>
      <c r="Z89" s="140">
        <f t="shared" si="81"/>
        <v>758.31570194687993</v>
      </c>
      <c r="AA89" s="140">
        <f t="shared" si="81"/>
        <v>768.17380607218934</v>
      </c>
      <c r="AB89" s="140">
        <f t="shared" si="81"/>
        <v>778.92823935720003</v>
      </c>
      <c r="AC89" s="140">
        <f t="shared" si="81"/>
        <v>792.94894766562959</v>
      </c>
      <c r="AD89" s="140">
        <f t="shared" si="81"/>
        <v>807.22202872361095</v>
      </c>
      <c r="AE89" s="140">
        <f t="shared" si="81"/>
        <v>821.75202524063593</v>
      </c>
      <c r="AF89" s="140">
        <f t="shared" si="81"/>
        <v>836.54356169496737</v>
      </c>
      <c r="AG89" s="140">
        <f t="shared" si="81"/>
        <v>851.60134580547674</v>
      </c>
    </row>
    <row r="90" spans="1:33" x14ac:dyDescent="0.25">
      <c r="A90" s="131" t="s">
        <v>264</v>
      </c>
      <c r="B90" s="99"/>
      <c r="C90" s="89"/>
      <c r="D90" s="99"/>
      <c r="E90" s="89"/>
      <c r="F90" s="99">
        <v>459</v>
      </c>
      <c r="G90" s="89">
        <f>Parameters!$D$21</f>
        <v>0.22</v>
      </c>
      <c r="H90" s="99">
        <v>120</v>
      </c>
      <c r="I90" s="89">
        <f>Parameters!$D$23</f>
        <v>0.31</v>
      </c>
      <c r="J90" s="99">
        <v>1740</v>
      </c>
      <c r="K90" s="89">
        <f>Parameters!$D$25</f>
        <v>0.31</v>
      </c>
      <c r="L90" s="99"/>
      <c r="M90" s="89"/>
      <c r="N90" s="99">
        <v>60</v>
      </c>
      <c r="O90" s="89">
        <f>Parameters!$D$29</f>
        <v>0.31</v>
      </c>
      <c r="P90" s="98">
        <v>91.12</v>
      </c>
      <c r="Q90" s="99"/>
      <c r="R90" s="98"/>
      <c r="S90" s="97"/>
      <c r="T90" s="102"/>
      <c r="U90" s="94"/>
      <c r="V90" s="86"/>
      <c r="W90" s="93">
        <f t="shared" si="77"/>
        <v>917.9917999999999</v>
      </c>
      <c r="X90" s="140">
        <f t="shared" si="78"/>
        <v>917.9917999999999</v>
      </c>
      <c r="Y90" s="140">
        <f t="shared" ref="Y90:AG90" si="82">X90*(1+X$3)</f>
        <v>925.33573439999986</v>
      </c>
      <c r="Z90" s="140">
        <f t="shared" si="82"/>
        <v>933.66375600959975</v>
      </c>
      <c r="AA90" s="140">
        <f t="shared" si="82"/>
        <v>945.80138483772441</v>
      </c>
      <c r="AB90" s="140">
        <f t="shared" si="82"/>
        <v>959.04260422545258</v>
      </c>
      <c r="AC90" s="140">
        <f t="shared" si="82"/>
        <v>976.30537110151079</v>
      </c>
      <c r="AD90" s="140">
        <f t="shared" si="82"/>
        <v>993.87886778133804</v>
      </c>
      <c r="AE90" s="140">
        <f t="shared" si="82"/>
        <v>1011.7686874014022</v>
      </c>
      <c r="AF90" s="140">
        <f t="shared" si="82"/>
        <v>1029.9805237746275</v>
      </c>
      <c r="AG90" s="140">
        <f t="shared" si="82"/>
        <v>1048.5201732025707</v>
      </c>
    </row>
    <row r="91" spans="1:33" x14ac:dyDescent="0.25">
      <c r="A91" s="131" t="s">
        <v>263</v>
      </c>
      <c r="B91" s="99"/>
      <c r="C91" s="89"/>
      <c r="D91" s="99"/>
      <c r="E91" s="89"/>
      <c r="F91" s="99">
        <v>459</v>
      </c>
      <c r="G91" s="89">
        <f>Parameters!$D$21</f>
        <v>0.22</v>
      </c>
      <c r="H91" s="99">
        <v>120</v>
      </c>
      <c r="I91" s="89">
        <f>Parameters!$D$23</f>
        <v>0.31</v>
      </c>
      <c r="J91" s="99">
        <v>2160</v>
      </c>
      <c r="K91" s="89">
        <f>Parameters!$D$25</f>
        <v>0.31</v>
      </c>
      <c r="L91" s="99"/>
      <c r="M91" s="89"/>
      <c r="N91" s="99">
        <v>60</v>
      </c>
      <c r="O91" s="89">
        <f>Parameters!$D$29</f>
        <v>0.31</v>
      </c>
      <c r="P91" s="98">
        <v>91.12</v>
      </c>
      <c r="Q91" s="99"/>
      <c r="R91" s="98"/>
      <c r="S91" s="97"/>
      <c r="T91" s="102"/>
      <c r="U91" s="94"/>
      <c r="V91" s="86"/>
      <c r="W91" s="93">
        <f t="shared" si="77"/>
        <v>1069.8049999999998</v>
      </c>
      <c r="X91" s="140">
        <f t="shared" si="78"/>
        <v>1069.8049999999998</v>
      </c>
      <c r="Y91" s="140">
        <f t="shared" ref="Y91:AG91" si="83">X91*(1+X$3)</f>
        <v>1078.3634399999999</v>
      </c>
      <c r="Z91" s="140">
        <f t="shared" si="83"/>
        <v>1088.0687109599996</v>
      </c>
      <c r="AA91" s="140">
        <f t="shared" si="83"/>
        <v>1102.2136042024795</v>
      </c>
      <c r="AB91" s="140">
        <f t="shared" si="83"/>
        <v>1117.6445946613142</v>
      </c>
      <c r="AC91" s="140">
        <f t="shared" si="83"/>
        <v>1137.7621973652178</v>
      </c>
      <c r="AD91" s="140">
        <f t="shared" si="83"/>
        <v>1158.2419169177917</v>
      </c>
      <c r="AE91" s="140">
        <f t="shared" si="83"/>
        <v>1179.0902714223121</v>
      </c>
      <c r="AF91" s="140">
        <f t="shared" si="83"/>
        <v>1200.3138963079136</v>
      </c>
      <c r="AG91" s="140">
        <f t="shared" si="83"/>
        <v>1221.9195464414561</v>
      </c>
    </row>
    <row r="92" spans="1:33" x14ac:dyDescent="0.25">
      <c r="A92" s="131" t="s">
        <v>262</v>
      </c>
      <c r="B92" s="99"/>
      <c r="C92" s="89"/>
      <c r="D92" s="99"/>
      <c r="E92" s="89"/>
      <c r="F92" s="99">
        <v>459</v>
      </c>
      <c r="G92" s="89">
        <f>Parameters!$D$21</f>
        <v>0.22</v>
      </c>
      <c r="H92" s="99">
        <v>120</v>
      </c>
      <c r="I92" s="89">
        <f>Parameters!$D$23</f>
        <v>0.31</v>
      </c>
      <c r="J92" s="99">
        <v>2580</v>
      </c>
      <c r="K92" s="89">
        <f>Parameters!$D$25</f>
        <v>0.31</v>
      </c>
      <c r="L92" s="99"/>
      <c r="M92" s="89"/>
      <c r="N92" s="99">
        <v>60</v>
      </c>
      <c r="O92" s="89">
        <f>Parameters!$D$29</f>
        <v>0.31</v>
      </c>
      <c r="P92" s="98">
        <v>99.17</v>
      </c>
      <c r="Q92" s="99"/>
      <c r="R92" s="98"/>
      <c r="S92" s="97"/>
      <c r="T92" s="102"/>
      <c r="U92" s="94"/>
      <c r="V92" s="86"/>
      <c r="W92" s="93">
        <f t="shared" si="77"/>
        <v>1231.0045</v>
      </c>
      <c r="X92" s="140">
        <f t="shared" si="78"/>
        <v>1231.0045</v>
      </c>
      <c r="Y92" s="140">
        <f t="shared" ref="Y92:AG92" si="84">X92*(1+X$3)</f>
        <v>1240.8525360000001</v>
      </c>
      <c r="Z92" s="140">
        <f t="shared" si="84"/>
        <v>1252.0202088240001</v>
      </c>
      <c r="AA92" s="140">
        <f t="shared" si="84"/>
        <v>1268.296471538712</v>
      </c>
      <c r="AB92" s="140">
        <f t="shared" si="84"/>
        <v>1286.052622140254</v>
      </c>
      <c r="AC92" s="140">
        <f t="shared" si="84"/>
        <v>1309.2015693387787</v>
      </c>
      <c r="AD92" s="140">
        <f t="shared" si="84"/>
        <v>1332.7671975868766</v>
      </c>
      <c r="AE92" s="140">
        <f t="shared" si="84"/>
        <v>1356.7570071434404</v>
      </c>
      <c r="AF92" s="140">
        <f t="shared" si="84"/>
        <v>1381.1786332720224</v>
      </c>
      <c r="AG92" s="140">
        <f t="shared" si="84"/>
        <v>1406.0398486709187</v>
      </c>
    </row>
    <row r="93" spans="1:33" x14ac:dyDescent="0.25">
      <c r="A93" s="131" t="s">
        <v>261</v>
      </c>
      <c r="B93" s="99"/>
      <c r="C93" s="89"/>
      <c r="D93" s="99"/>
      <c r="E93" s="89"/>
      <c r="F93" s="99">
        <v>459</v>
      </c>
      <c r="G93" s="89">
        <f>Parameters!$D$21</f>
        <v>0.22</v>
      </c>
      <c r="H93" s="99">
        <v>120</v>
      </c>
      <c r="I93" s="89">
        <f>Parameters!$D$23</f>
        <v>0.31</v>
      </c>
      <c r="J93" s="99">
        <v>3060</v>
      </c>
      <c r="K93" s="89">
        <f>Parameters!$D$25</f>
        <v>0.31</v>
      </c>
      <c r="L93" s="99"/>
      <c r="M93" s="89"/>
      <c r="N93" s="99">
        <v>60</v>
      </c>
      <c r="O93" s="89">
        <f>Parameters!$D$29</f>
        <v>0.31</v>
      </c>
      <c r="P93" s="98">
        <v>99.17</v>
      </c>
      <c r="Q93" s="99"/>
      <c r="R93" s="98"/>
      <c r="S93" s="97"/>
      <c r="T93" s="102"/>
      <c r="U93" s="94"/>
      <c r="V93" s="86"/>
      <c r="W93" s="93">
        <f t="shared" si="77"/>
        <v>1404.5052999999998</v>
      </c>
      <c r="X93" s="140">
        <f t="shared" si="78"/>
        <v>1404.5052999999998</v>
      </c>
      <c r="Y93" s="140">
        <f t="shared" ref="Y93:AG93" si="85">X93*(1+X$3)</f>
        <v>1415.7413423999999</v>
      </c>
      <c r="Z93" s="140">
        <f t="shared" si="85"/>
        <v>1428.4830144815996</v>
      </c>
      <c r="AA93" s="140">
        <f t="shared" si="85"/>
        <v>1447.0532936698603</v>
      </c>
      <c r="AB93" s="140">
        <f t="shared" si="85"/>
        <v>1467.3120397812384</v>
      </c>
      <c r="AC93" s="140">
        <f t="shared" si="85"/>
        <v>1493.7236564973007</v>
      </c>
      <c r="AD93" s="140">
        <f t="shared" si="85"/>
        <v>1520.610682314252</v>
      </c>
      <c r="AE93" s="140">
        <f t="shared" si="85"/>
        <v>1547.9816745959085</v>
      </c>
      <c r="AF93" s="140">
        <f t="shared" si="85"/>
        <v>1575.8453447386348</v>
      </c>
      <c r="AG93" s="140">
        <f t="shared" si="85"/>
        <v>1604.2105609439302</v>
      </c>
    </row>
    <row r="94" spans="1:33" x14ac:dyDescent="0.25">
      <c r="A94" s="131" t="s">
        <v>236</v>
      </c>
      <c r="B94" s="99">
        <v>15</v>
      </c>
      <c r="C94" s="89">
        <f>Parameters!$D$17</f>
        <v>0.22</v>
      </c>
      <c r="D94" s="99"/>
      <c r="E94" s="89"/>
      <c r="F94" s="99"/>
      <c r="G94" s="89"/>
      <c r="H94" s="99">
        <v>180</v>
      </c>
      <c r="I94" s="89">
        <f>Parameters!$D$23</f>
        <v>0.31</v>
      </c>
      <c r="J94" s="99">
        <v>120</v>
      </c>
      <c r="K94" s="89">
        <f>Parameters!$D$25</f>
        <v>0.31</v>
      </c>
      <c r="L94" s="99">
        <v>180</v>
      </c>
      <c r="M94" s="89">
        <f>Parameters!$D$27</f>
        <v>0.31</v>
      </c>
      <c r="N94" s="99"/>
      <c r="O94" s="89"/>
      <c r="P94" s="98">
        <v>146.34</v>
      </c>
      <c r="Q94" s="99"/>
      <c r="R94" s="98"/>
      <c r="S94" s="97"/>
      <c r="T94" s="102"/>
      <c r="U94" s="94"/>
      <c r="V94" s="86"/>
      <c r="W94" s="93">
        <f t="shared" si="77"/>
        <v>347.98103999999995</v>
      </c>
      <c r="X94" s="140">
        <f t="shared" si="78"/>
        <v>347.98103999999995</v>
      </c>
      <c r="Y94" s="140">
        <f t="shared" ref="Y94:AG94" si="86">X94*(1+X$3)</f>
        <v>350.76488831999995</v>
      </c>
      <c r="Z94" s="140">
        <f t="shared" si="86"/>
        <v>353.92177231487995</v>
      </c>
      <c r="AA94" s="140">
        <f t="shared" si="86"/>
        <v>358.52275535497336</v>
      </c>
      <c r="AB94" s="140">
        <f t="shared" si="86"/>
        <v>363.542073929943</v>
      </c>
      <c r="AC94" s="140">
        <f t="shared" si="86"/>
        <v>370.08583126068197</v>
      </c>
      <c r="AD94" s="140">
        <f t="shared" si="86"/>
        <v>376.74737622337426</v>
      </c>
      <c r="AE94" s="140">
        <f t="shared" si="86"/>
        <v>383.52882899539503</v>
      </c>
      <c r="AF94" s="140">
        <f t="shared" si="86"/>
        <v>390.43234791731214</v>
      </c>
      <c r="AG94" s="140">
        <f t="shared" si="86"/>
        <v>397.46013017982375</v>
      </c>
    </row>
    <row r="95" spans="1:33" x14ac:dyDescent="0.25">
      <c r="A95" s="131" t="s">
        <v>237</v>
      </c>
      <c r="B95" s="99">
        <v>6</v>
      </c>
      <c r="C95" s="89">
        <f>Parameters!$D$17</f>
        <v>0.22</v>
      </c>
      <c r="D95" s="99"/>
      <c r="E95" s="89"/>
      <c r="F95" s="99"/>
      <c r="G95" s="89"/>
      <c r="H95" s="99">
        <v>150</v>
      </c>
      <c r="I95" s="89">
        <f>Parameters!$D$23</f>
        <v>0.31</v>
      </c>
      <c r="J95" s="99">
        <v>15</v>
      </c>
      <c r="K95" s="89">
        <f>Parameters!$D$25</f>
        <v>0.31</v>
      </c>
      <c r="L95" s="99">
        <v>15</v>
      </c>
      <c r="M95" s="89">
        <f>Parameters!$D$27</f>
        <v>0.31</v>
      </c>
      <c r="N95" s="99"/>
      <c r="O95" s="89"/>
      <c r="P95" s="98"/>
      <c r="Q95" s="99"/>
      <c r="R95" s="98"/>
      <c r="S95" s="97"/>
      <c r="T95" s="102"/>
      <c r="U95" s="94"/>
      <c r="V95" s="86"/>
      <c r="W95" s="93">
        <f t="shared" si="77"/>
        <v>66.601919999999993</v>
      </c>
      <c r="X95" s="140">
        <f t="shared" si="78"/>
        <v>66.601919999999993</v>
      </c>
      <c r="Y95" s="140">
        <f t="shared" ref="Y95:AG95" si="87">X95*(1+X$3)</f>
        <v>67.134735359999993</v>
      </c>
      <c r="Z95" s="140">
        <f t="shared" si="87"/>
        <v>67.738947978239992</v>
      </c>
      <c r="AA95" s="140">
        <f t="shared" si="87"/>
        <v>68.619554301957109</v>
      </c>
      <c r="AB95" s="140">
        <f t="shared" si="87"/>
        <v>69.580228062184503</v>
      </c>
      <c r="AC95" s="140">
        <f t="shared" si="87"/>
        <v>70.832672167303826</v>
      </c>
      <c r="AD95" s="140">
        <f t="shared" si="87"/>
        <v>72.107660266315293</v>
      </c>
      <c r="AE95" s="140">
        <f t="shared" si="87"/>
        <v>73.405598151108975</v>
      </c>
      <c r="AF95" s="140">
        <f t="shared" si="87"/>
        <v>74.726898917828933</v>
      </c>
      <c r="AG95" s="140">
        <f t="shared" si="87"/>
        <v>76.071983098349861</v>
      </c>
    </row>
    <row r="96" spans="1:33" x14ac:dyDescent="0.25">
      <c r="A96" s="131" t="s">
        <v>249</v>
      </c>
      <c r="B96" s="99">
        <v>60</v>
      </c>
      <c r="C96" s="89">
        <f>Parameters!$D$17</f>
        <v>0.22</v>
      </c>
      <c r="D96" s="99"/>
      <c r="E96" s="89"/>
      <c r="F96" s="99"/>
      <c r="G96" s="89"/>
      <c r="H96" s="99">
        <v>120</v>
      </c>
      <c r="I96" s="89">
        <f>Parameters!$D$23</f>
        <v>0.31</v>
      </c>
      <c r="J96" s="99">
        <v>720</v>
      </c>
      <c r="K96" s="89">
        <f>Parameters!$D$25</f>
        <v>0.31</v>
      </c>
      <c r="L96" s="99"/>
      <c r="M96" s="89"/>
      <c r="N96" s="99"/>
      <c r="O96" s="89"/>
      <c r="P96" s="98">
        <v>70.62</v>
      </c>
      <c r="Q96" s="99"/>
      <c r="R96" s="98"/>
      <c r="S96" s="97"/>
      <c r="T96" s="102"/>
      <c r="U96" s="94"/>
      <c r="V96" s="86"/>
      <c r="W96" s="93">
        <f t="shared" si="77"/>
        <v>401.36052000000001</v>
      </c>
      <c r="X96" s="140">
        <f t="shared" si="78"/>
        <v>401.36052000000001</v>
      </c>
      <c r="Y96" s="140">
        <f t="shared" ref="Y96:AG96" si="88">X96*(1+X$3)</f>
        <v>404.57140415999999</v>
      </c>
      <c r="Z96" s="140">
        <f t="shared" si="88"/>
        <v>408.21254679743993</v>
      </c>
      <c r="AA96" s="140">
        <f t="shared" si="88"/>
        <v>413.51930990580661</v>
      </c>
      <c r="AB96" s="140">
        <f t="shared" si="88"/>
        <v>419.30858024448793</v>
      </c>
      <c r="AC96" s="140">
        <f t="shared" si="88"/>
        <v>426.85613468888874</v>
      </c>
      <c r="AD96" s="140">
        <f t="shared" si="88"/>
        <v>434.53954511328874</v>
      </c>
      <c r="AE96" s="140">
        <f t="shared" si="88"/>
        <v>442.36125692532795</v>
      </c>
      <c r="AF96" s="140">
        <f t="shared" si="88"/>
        <v>450.32375954998383</v>
      </c>
      <c r="AG96" s="140">
        <f t="shared" si="88"/>
        <v>458.42958722188354</v>
      </c>
    </row>
    <row r="97" spans="1:33" x14ac:dyDescent="0.25">
      <c r="A97" s="131" t="s">
        <v>248</v>
      </c>
      <c r="B97" s="99">
        <v>60</v>
      </c>
      <c r="C97" s="89">
        <f>Parameters!$D$17</f>
        <v>0.22</v>
      </c>
      <c r="D97" s="99"/>
      <c r="E97" s="89"/>
      <c r="F97" s="99"/>
      <c r="G97" s="89"/>
      <c r="H97" s="99">
        <v>120</v>
      </c>
      <c r="I97" s="89">
        <f>Parameters!$D$23</f>
        <v>0.31</v>
      </c>
      <c r="J97" s="99">
        <v>1200</v>
      </c>
      <c r="K97" s="89">
        <f>Parameters!$D$25</f>
        <v>0.31</v>
      </c>
      <c r="L97" s="99"/>
      <c r="M97" s="89"/>
      <c r="N97" s="99"/>
      <c r="O97" s="89"/>
      <c r="P97" s="98">
        <v>73.459999999999994</v>
      </c>
      <c r="Q97" s="99"/>
      <c r="R97" s="98"/>
      <c r="S97" s="97"/>
      <c r="T97" s="102"/>
      <c r="U97" s="94"/>
      <c r="V97" s="86"/>
      <c r="W97" s="93">
        <f t="shared" si="77"/>
        <v>578.17275999999993</v>
      </c>
      <c r="X97" s="140">
        <f t="shared" si="78"/>
        <v>578.17275999999993</v>
      </c>
      <c r="Y97" s="140">
        <f t="shared" ref="Y97:AG97" si="89">X97*(1+X$3)</f>
        <v>582.79814207999993</v>
      </c>
      <c r="Z97" s="140">
        <f t="shared" si="89"/>
        <v>588.04332535871993</v>
      </c>
      <c r="AA97" s="140">
        <f t="shared" si="89"/>
        <v>595.6878885883832</v>
      </c>
      <c r="AB97" s="140">
        <f t="shared" si="89"/>
        <v>604.02751902862053</v>
      </c>
      <c r="AC97" s="140">
        <f t="shared" si="89"/>
        <v>614.90001437113574</v>
      </c>
      <c r="AD97" s="140">
        <f t="shared" si="89"/>
        <v>625.9682146298162</v>
      </c>
      <c r="AE97" s="140">
        <f t="shared" si="89"/>
        <v>637.23564249315291</v>
      </c>
      <c r="AF97" s="140">
        <f t="shared" si="89"/>
        <v>648.70588405802971</v>
      </c>
      <c r="AG97" s="140">
        <f t="shared" si="89"/>
        <v>660.38258997107425</v>
      </c>
    </row>
    <row r="98" spans="1:33" x14ac:dyDescent="0.25">
      <c r="A98" s="131" t="s">
        <v>247</v>
      </c>
      <c r="B98" s="99">
        <v>60</v>
      </c>
      <c r="C98" s="89">
        <f>Parameters!$D$17</f>
        <v>0.22</v>
      </c>
      <c r="D98" s="99"/>
      <c r="E98" s="89"/>
      <c r="F98" s="99"/>
      <c r="G98" s="89"/>
      <c r="H98" s="99">
        <v>120</v>
      </c>
      <c r="I98" s="89">
        <f>Parameters!$D$23</f>
        <v>0.31</v>
      </c>
      <c r="J98" s="99">
        <v>1620</v>
      </c>
      <c r="K98" s="89">
        <f>Parameters!$D$25</f>
        <v>0.31</v>
      </c>
      <c r="L98" s="99"/>
      <c r="M98" s="89"/>
      <c r="N98" s="99"/>
      <c r="O98" s="89"/>
      <c r="P98" s="98">
        <v>91.12</v>
      </c>
      <c r="Q98" s="99"/>
      <c r="R98" s="98"/>
      <c r="S98" s="97"/>
      <c r="T98" s="102"/>
      <c r="U98" s="94"/>
      <c r="V98" s="86"/>
      <c r="W98" s="93">
        <f t="shared" si="77"/>
        <v>750.57751999999994</v>
      </c>
      <c r="X98" s="140">
        <f t="shared" si="78"/>
        <v>750.57751999999994</v>
      </c>
      <c r="Y98" s="140">
        <f t="shared" ref="Y98:AG98" si="90">X98*(1+X$3)</f>
        <v>756.58214015999999</v>
      </c>
      <c r="Z98" s="140">
        <f t="shared" si="90"/>
        <v>763.39137942143986</v>
      </c>
      <c r="AA98" s="140">
        <f t="shared" si="90"/>
        <v>773.31546735391851</v>
      </c>
      <c r="AB98" s="140">
        <f t="shared" si="90"/>
        <v>784.14188389687342</v>
      </c>
      <c r="AC98" s="140">
        <f t="shared" si="90"/>
        <v>798.25643780701716</v>
      </c>
      <c r="AD98" s="140">
        <f t="shared" si="90"/>
        <v>812.62505368754353</v>
      </c>
      <c r="AE98" s="140">
        <f t="shared" si="90"/>
        <v>827.25230465391928</v>
      </c>
      <c r="AF98" s="140">
        <f t="shared" si="90"/>
        <v>842.14284613768984</v>
      </c>
      <c r="AG98" s="140">
        <f t="shared" si="90"/>
        <v>857.30141736816825</v>
      </c>
    </row>
    <row r="99" spans="1:33" x14ac:dyDescent="0.25">
      <c r="A99" s="131" t="s">
        <v>246</v>
      </c>
      <c r="B99" s="99">
        <v>60</v>
      </c>
      <c r="C99" s="89">
        <f>Parameters!$D$17</f>
        <v>0.22</v>
      </c>
      <c r="D99" s="99"/>
      <c r="E99" s="89"/>
      <c r="F99" s="99"/>
      <c r="G99" s="89"/>
      <c r="H99" s="99">
        <v>120</v>
      </c>
      <c r="I99" s="89">
        <f>Parameters!$D$23</f>
        <v>0.31</v>
      </c>
      <c r="J99" s="99">
        <v>2040</v>
      </c>
      <c r="K99" s="89">
        <f>Parameters!$D$25</f>
        <v>0.31</v>
      </c>
      <c r="L99" s="99"/>
      <c r="M99" s="89"/>
      <c r="N99" s="99"/>
      <c r="O99" s="89"/>
      <c r="P99" s="98">
        <v>91.12</v>
      </c>
      <c r="Q99" s="99"/>
      <c r="R99" s="98"/>
      <c r="S99" s="97"/>
      <c r="T99" s="102"/>
      <c r="U99" s="94"/>
      <c r="V99" s="86"/>
      <c r="W99" s="93">
        <f t="shared" si="77"/>
        <v>902.39071999999987</v>
      </c>
      <c r="X99" s="140">
        <f t="shared" si="78"/>
        <v>902.39071999999987</v>
      </c>
      <c r="Y99" s="140">
        <f t="shared" ref="Y99:AG99" si="91">X99*(1+X$3)</f>
        <v>909.60984575999987</v>
      </c>
      <c r="Z99" s="140">
        <f t="shared" si="91"/>
        <v>917.79633437183975</v>
      </c>
      <c r="AA99" s="140">
        <f t="shared" si="91"/>
        <v>929.72768671867357</v>
      </c>
      <c r="AB99" s="140">
        <f t="shared" si="91"/>
        <v>942.743874332735</v>
      </c>
      <c r="AC99" s="140">
        <f t="shared" si="91"/>
        <v>959.71326407072422</v>
      </c>
      <c r="AD99" s="140">
        <f t="shared" si="91"/>
        <v>976.98810282399722</v>
      </c>
      <c r="AE99" s="140">
        <f t="shared" si="91"/>
        <v>994.57388867482916</v>
      </c>
      <c r="AF99" s="140">
        <f t="shared" si="91"/>
        <v>1012.4762186709761</v>
      </c>
      <c r="AG99" s="140">
        <f t="shared" si="91"/>
        <v>1030.7007906070537</v>
      </c>
    </row>
    <row r="100" spans="1:33" x14ac:dyDescent="0.25">
      <c r="A100" s="131" t="s">
        <v>260</v>
      </c>
      <c r="B100" s="99">
        <v>60</v>
      </c>
      <c r="C100" s="89">
        <f>Parameters!$D$17</f>
        <v>0.22</v>
      </c>
      <c r="D100" s="99"/>
      <c r="E100" s="89"/>
      <c r="F100" s="99"/>
      <c r="G100" s="89"/>
      <c r="H100" s="99">
        <v>120</v>
      </c>
      <c r="I100" s="89">
        <f>Parameters!$D$23</f>
        <v>0.31</v>
      </c>
      <c r="J100" s="99">
        <v>2460</v>
      </c>
      <c r="K100" s="89">
        <f>Parameters!$D$25</f>
        <v>0.31</v>
      </c>
      <c r="L100" s="99"/>
      <c r="M100" s="89"/>
      <c r="N100" s="99"/>
      <c r="O100" s="89"/>
      <c r="P100" s="98">
        <v>99.17</v>
      </c>
      <c r="Q100" s="99"/>
      <c r="R100" s="98"/>
      <c r="S100" s="97"/>
      <c r="T100" s="102"/>
      <c r="U100" s="94"/>
      <c r="V100" s="86"/>
      <c r="W100" s="93">
        <f t="shared" si="77"/>
        <v>1063.5902199999998</v>
      </c>
      <c r="X100" s="140">
        <f t="shared" si="78"/>
        <v>1063.5902199999998</v>
      </c>
      <c r="Y100" s="140">
        <f t="shared" ref="Y100:AG100" si="92">X100*(1+X$3)</f>
        <v>1072.0989417599999</v>
      </c>
      <c r="Z100" s="140">
        <f t="shared" si="92"/>
        <v>1081.7478322358397</v>
      </c>
      <c r="AA100" s="140">
        <f t="shared" si="92"/>
        <v>1095.8105540549054</v>
      </c>
      <c r="AB100" s="140">
        <f t="shared" si="92"/>
        <v>1111.1519018116742</v>
      </c>
      <c r="AC100" s="140">
        <f t="shared" si="92"/>
        <v>1131.1526360442842</v>
      </c>
      <c r="AD100" s="140">
        <f t="shared" si="92"/>
        <v>1151.5133834930814</v>
      </c>
      <c r="AE100" s="140">
        <f t="shared" si="92"/>
        <v>1172.240624395957</v>
      </c>
      <c r="AF100" s="140">
        <f t="shared" si="92"/>
        <v>1193.3409556350841</v>
      </c>
      <c r="AG100" s="140">
        <f t="shared" si="92"/>
        <v>1214.8210928365156</v>
      </c>
    </row>
    <row r="101" spans="1:33" x14ac:dyDescent="0.25">
      <c r="A101" s="131" t="s">
        <v>259</v>
      </c>
      <c r="B101" s="99">
        <v>60</v>
      </c>
      <c r="C101" s="89">
        <f>Parameters!$D$17</f>
        <v>0.22</v>
      </c>
      <c r="D101" s="99"/>
      <c r="E101" s="89"/>
      <c r="F101" s="99"/>
      <c r="G101" s="89"/>
      <c r="H101" s="99">
        <v>120</v>
      </c>
      <c r="I101" s="89">
        <f>Parameters!$D$23</f>
        <v>0.31</v>
      </c>
      <c r="J101" s="99">
        <v>2940</v>
      </c>
      <c r="K101" s="89">
        <f>Parameters!$D$25</f>
        <v>0.31</v>
      </c>
      <c r="L101" s="99"/>
      <c r="M101" s="89"/>
      <c r="N101" s="99"/>
      <c r="O101" s="89"/>
      <c r="P101" s="98">
        <v>99.17</v>
      </c>
      <c r="Q101" s="99"/>
      <c r="R101" s="98"/>
      <c r="S101" s="97"/>
      <c r="T101" s="102"/>
      <c r="U101" s="94"/>
      <c r="V101" s="86"/>
      <c r="W101" s="93">
        <f t="shared" si="77"/>
        <v>1237.0910199999998</v>
      </c>
      <c r="X101" s="140">
        <f t="shared" si="78"/>
        <v>1237.0910199999998</v>
      </c>
      <c r="Y101" s="140">
        <f t="shared" ref="Y101:AG101" si="93">X101*(1+X$3)</f>
        <v>1246.9877481599999</v>
      </c>
      <c r="Z101" s="140">
        <f t="shared" si="93"/>
        <v>1258.2106378934398</v>
      </c>
      <c r="AA101" s="140">
        <f t="shared" si="93"/>
        <v>1274.5673761860544</v>
      </c>
      <c r="AB101" s="140">
        <f t="shared" si="93"/>
        <v>1292.4113194526592</v>
      </c>
      <c r="AC101" s="140">
        <f t="shared" si="93"/>
        <v>1315.6747232028072</v>
      </c>
      <c r="AD101" s="140">
        <f t="shared" si="93"/>
        <v>1339.3568682204577</v>
      </c>
      <c r="AE101" s="140">
        <f t="shared" si="93"/>
        <v>1363.465291848426</v>
      </c>
      <c r="AF101" s="140">
        <f t="shared" si="93"/>
        <v>1388.0076671016977</v>
      </c>
      <c r="AG101" s="140">
        <f t="shared" si="93"/>
        <v>1412.9918051095283</v>
      </c>
    </row>
    <row r="102" spans="1:33" x14ac:dyDescent="0.25">
      <c r="A102" s="132" t="s">
        <v>258</v>
      </c>
      <c r="B102" s="91"/>
      <c r="C102" s="92"/>
      <c r="D102" s="91"/>
      <c r="E102" s="92"/>
      <c r="F102" s="91"/>
      <c r="G102" s="92"/>
      <c r="H102" s="91"/>
      <c r="I102" s="92"/>
      <c r="J102" s="91"/>
      <c r="K102" s="92"/>
      <c r="L102" s="91"/>
      <c r="M102" s="92"/>
      <c r="N102" s="91"/>
      <c r="O102" s="92"/>
      <c r="P102" s="92"/>
      <c r="Q102" s="91"/>
      <c r="R102" s="91"/>
      <c r="S102" s="92"/>
      <c r="T102" s="91"/>
      <c r="U102" s="91"/>
      <c r="V102" s="91"/>
      <c r="W102" s="90"/>
      <c r="X102" s="150"/>
      <c r="Y102" s="90"/>
      <c r="Z102" s="90"/>
      <c r="AA102" s="90"/>
      <c r="AB102" s="90"/>
      <c r="AC102" s="90"/>
      <c r="AD102" s="90"/>
      <c r="AE102" s="90"/>
      <c r="AF102" s="90"/>
      <c r="AG102" s="90"/>
    </row>
    <row r="103" spans="1:33" x14ac:dyDescent="0.25">
      <c r="A103" s="131" t="s">
        <v>257</v>
      </c>
      <c r="B103" s="99"/>
      <c r="C103" s="89"/>
      <c r="D103" s="99">
        <v>420</v>
      </c>
      <c r="E103" s="89">
        <f>Parameters!$D$19</f>
        <v>0.26</v>
      </c>
      <c r="F103" s="99"/>
      <c r="G103" s="89"/>
      <c r="H103" s="99"/>
      <c r="I103" s="89"/>
      <c r="J103" s="99"/>
      <c r="K103" s="89"/>
      <c r="L103" s="99"/>
      <c r="M103" s="89"/>
      <c r="N103" s="99"/>
      <c r="O103" s="89"/>
      <c r="P103" s="98">
        <v>437.45</v>
      </c>
      <c r="Q103" s="99"/>
      <c r="R103" s="98">
        <v>3636.3353993569076</v>
      </c>
      <c r="S103" s="97"/>
      <c r="T103" s="102"/>
      <c r="U103" s="94"/>
      <c r="V103" s="86"/>
      <c r="W103" s="93">
        <f t="shared" ref="W103:W117" si="94">IF((B103*C103+D103*E103+F103*G103+H103*I103+J103*K103+L103*M103+N103*O103+P103+Q103*R103)=0,"",
                          ((B103*C103+D103*E103+F103*G103+H103*I103+J103*K103+L103*M103+N103*O103)*IF(U103&gt;0,U103,1)+P103+IF(Q103=0,1,Q103)*R103)*(1+Overhead_Common)*IF(V103&gt;0,V103,1))</f>
        <v>4877.3609756501537</v>
      </c>
      <c r="X103" s="140">
        <f t="shared" ref="X103:X117" si="95">W103</f>
        <v>4877.3609756501537</v>
      </c>
      <c r="Y103" s="140">
        <f t="shared" ref="Y103:AG103" si="96">X103*(1+X$3)</f>
        <v>4916.379863455355</v>
      </c>
      <c r="Z103" s="140">
        <f t="shared" si="96"/>
        <v>4960.6272822264527</v>
      </c>
      <c r="AA103" s="140">
        <f t="shared" si="96"/>
        <v>5025.1154368953958</v>
      </c>
      <c r="AB103" s="140">
        <f t="shared" si="96"/>
        <v>5095.4670530119311</v>
      </c>
      <c r="AC103" s="140">
        <f t="shared" si="96"/>
        <v>5187.1854599661456</v>
      </c>
      <c r="AD103" s="140">
        <f t="shared" si="96"/>
        <v>5280.5547982455364</v>
      </c>
      <c r="AE103" s="140">
        <f t="shared" si="96"/>
        <v>5375.6047846139563</v>
      </c>
      <c r="AF103" s="140">
        <f t="shared" si="96"/>
        <v>5472.3656707370073</v>
      </c>
      <c r="AG103" s="140">
        <f t="shared" si="96"/>
        <v>5570.8682528102736</v>
      </c>
    </row>
    <row r="104" spans="1:33" x14ac:dyDescent="0.25">
      <c r="A104" s="131" t="s">
        <v>256</v>
      </c>
      <c r="B104" s="99"/>
      <c r="C104" s="89"/>
      <c r="D104" s="99">
        <v>420</v>
      </c>
      <c r="E104" s="89">
        <f>Parameters!$D$19</f>
        <v>0.26</v>
      </c>
      <c r="F104" s="99"/>
      <c r="G104" s="89"/>
      <c r="H104" s="99"/>
      <c r="I104" s="89"/>
      <c r="J104" s="99"/>
      <c r="K104" s="89"/>
      <c r="L104" s="99"/>
      <c r="M104" s="89"/>
      <c r="N104" s="99"/>
      <c r="O104" s="89"/>
      <c r="P104" s="98">
        <v>737.84</v>
      </c>
      <c r="Q104" s="99"/>
      <c r="R104" s="98">
        <v>4105.3353993569071</v>
      </c>
      <c r="S104" s="97"/>
      <c r="T104" s="102"/>
      <c r="U104" s="94"/>
      <c r="V104" s="86"/>
      <c r="W104" s="93">
        <f t="shared" si="94"/>
        <v>5774.4697156501534</v>
      </c>
      <c r="X104" s="140">
        <f t="shared" si="95"/>
        <v>5774.4697156501534</v>
      </c>
      <c r="Y104" s="140">
        <f t="shared" ref="Y104:AG104" si="97">X104*(1+X$3)</f>
        <v>5820.6654733753548</v>
      </c>
      <c r="Z104" s="140">
        <f t="shared" si="97"/>
        <v>5873.0514626357326</v>
      </c>
      <c r="AA104" s="140">
        <f t="shared" si="97"/>
        <v>5949.4011316499964</v>
      </c>
      <c r="AB104" s="140">
        <f t="shared" si="97"/>
        <v>6032.6927474930962</v>
      </c>
      <c r="AC104" s="140">
        <f t="shared" si="97"/>
        <v>6141.2812169479721</v>
      </c>
      <c r="AD104" s="140">
        <f t="shared" si="97"/>
        <v>6251.824278853036</v>
      </c>
      <c r="AE104" s="140">
        <f t="shared" si="97"/>
        <v>6364.3571158723908</v>
      </c>
      <c r="AF104" s="140">
        <f t="shared" si="97"/>
        <v>6478.9155439580936</v>
      </c>
      <c r="AG104" s="140">
        <f t="shared" si="97"/>
        <v>6595.5360237493396</v>
      </c>
    </row>
    <row r="105" spans="1:33" x14ac:dyDescent="0.25">
      <c r="A105" s="131" t="s">
        <v>255</v>
      </c>
      <c r="B105" s="99"/>
      <c r="C105" s="89"/>
      <c r="D105" s="99">
        <v>420</v>
      </c>
      <c r="E105" s="89">
        <f>Parameters!$D$19</f>
        <v>0.26</v>
      </c>
      <c r="F105" s="99"/>
      <c r="G105" s="89"/>
      <c r="H105" s="99"/>
      <c r="I105" s="89"/>
      <c r="J105" s="99"/>
      <c r="K105" s="89"/>
      <c r="L105" s="99"/>
      <c r="M105" s="89"/>
      <c r="N105" s="99"/>
      <c r="O105" s="89"/>
      <c r="P105" s="98">
        <v>1058.81</v>
      </c>
      <c r="Q105" s="99"/>
      <c r="R105" s="98">
        <v>4402.8353993569071</v>
      </c>
      <c r="S105" s="97"/>
      <c r="T105" s="102"/>
      <c r="U105" s="94"/>
      <c r="V105" s="86"/>
      <c r="W105" s="93">
        <f t="shared" si="94"/>
        <v>6495.6057356501533</v>
      </c>
      <c r="X105" s="140">
        <f t="shared" si="95"/>
        <v>6495.6057356501533</v>
      </c>
      <c r="Y105" s="140">
        <f t="shared" ref="Y105:AG105" si="98">X105*(1+X$3)</f>
        <v>6547.5705815353549</v>
      </c>
      <c r="Z105" s="140">
        <f t="shared" si="98"/>
        <v>6606.4987167691725</v>
      </c>
      <c r="AA105" s="140">
        <f t="shared" si="98"/>
        <v>6692.3832000871707</v>
      </c>
      <c r="AB105" s="140">
        <f t="shared" si="98"/>
        <v>6786.0765648883917</v>
      </c>
      <c r="AC105" s="140">
        <f t="shared" si="98"/>
        <v>6908.2259430563827</v>
      </c>
      <c r="AD105" s="140">
        <f t="shared" si="98"/>
        <v>7032.5740100313978</v>
      </c>
      <c r="AE105" s="140">
        <f t="shared" si="98"/>
        <v>7159.1603422119633</v>
      </c>
      <c r="AF105" s="140">
        <f t="shared" si="98"/>
        <v>7288.0252283717791</v>
      </c>
      <c r="AG105" s="140">
        <f t="shared" si="98"/>
        <v>7419.2096824824712</v>
      </c>
    </row>
    <row r="106" spans="1:33" x14ac:dyDescent="0.25">
      <c r="A106" s="131" t="s">
        <v>254</v>
      </c>
      <c r="B106" s="99"/>
      <c r="C106" s="89"/>
      <c r="D106" s="99">
        <v>420</v>
      </c>
      <c r="E106" s="89">
        <f>Parameters!$D$19</f>
        <v>0.26</v>
      </c>
      <c r="F106" s="99"/>
      <c r="G106" s="89"/>
      <c r="H106" s="99"/>
      <c r="I106" s="89"/>
      <c r="J106" s="99"/>
      <c r="K106" s="89"/>
      <c r="L106" s="99"/>
      <c r="M106" s="89"/>
      <c r="N106" s="99"/>
      <c r="O106" s="89"/>
      <c r="P106" s="98">
        <v>1372.15</v>
      </c>
      <c r="Q106" s="99"/>
      <c r="R106" s="98">
        <v>4791.3353993569071</v>
      </c>
      <c r="S106" s="97"/>
      <c r="T106" s="102"/>
      <c r="U106" s="94"/>
      <c r="V106" s="86"/>
      <c r="W106" s="93">
        <f t="shared" si="94"/>
        <v>7313.9511756501533</v>
      </c>
      <c r="X106" s="140">
        <f t="shared" si="95"/>
        <v>7313.9511756501533</v>
      </c>
      <c r="Y106" s="140">
        <f t="shared" ref="Y106:AG106" si="99">X106*(1+X$3)</f>
        <v>7372.4627850553543</v>
      </c>
      <c r="Z106" s="140">
        <f t="shared" si="99"/>
        <v>7438.8149501208518</v>
      </c>
      <c r="AA106" s="140">
        <f t="shared" si="99"/>
        <v>7535.5195444724222</v>
      </c>
      <c r="AB106" s="140">
        <f t="shared" si="99"/>
        <v>7641.0168180950359</v>
      </c>
      <c r="AC106" s="140">
        <f t="shared" si="99"/>
        <v>7778.5551208207471</v>
      </c>
      <c r="AD106" s="140">
        <f t="shared" si="99"/>
        <v>7918.5691129955203</v>
      </c>
      <c r="AE106" s="140">
        <f t="shared" si="99"/>
        <v>8061.1033570294394</v>
      </c>
      <c r="AF106" s="140">
        <f t="shared" si="99"/>
        <v>8206.2032174559699</v>
      </c>
      <c r="AG106" s="140">
        <f t="shared" si="99"/>
        <v>8353.9148753701775</v>
      </c>
    </row>
    <row r="107" spans="1:33" x14ac:dyDescent="0.25">
      <c r="A107" s="131" t="s">
        <v>253</v>
      </c>
      <c r="B107" s="99"/>
      <c r="C107" s="89"/>
      <c r="D107" s="99">
        <v>420</v>
      </c>
      <c r="E107" s="89">
        <f>Parameters!$D$19</f>
        <v>0.26</v>
      </c>
      <c r="F107" s="99"/>
      <c r="G107" s="89"/>
      <c r="H107" s="99"/>
      <c r="I107" s="89"/>
      <c r="J107" s="99"/>
      <c r="K107" s="89"/>
      <c r="L107" s="99"/>
      <c r="M107" s="89"/>
      <c r="N107" s="99"/>
      <c r="O107" s="89"/>
      <c r="P107" s="98">
        <v>550.16999999999996</v>
      </c>
      <c r="Q107" s="99"/>
      <c r="R107" s="98">
        <v>1046.8499999999999</v>
      </c>
      <c r="S107" s="97"/>
      <c r="T107" s="102"/>
      <c r="U107" s="94"/>
      <c r="V107" s="86"/>
      <c r="W107" s="93">
        <f t="shared" si="94"/>
        <v>1989.4525199999996</v>
      </c>
      <c r="X107" s="140">
        <f t="shared" si="95"/>
        <v>1989.4525199999996</v>
      </c>
      <c r="Y107" s="140">
        <f t="shared" ref="Y107:AG107" si="100">X107*(1+X$3)</f>
        <v>2005.3681401599997</v>
      </c>
      <c r="Z107" s="140">
        <f t="shared" si="100"/>
        <v>2023.4164534214394</v>
      </c>
      <c r="AA107" s="140">
        <f t="shared" si="100"/>
        <v>2049.720867315918</v>
      </c>
      <c r="AB107" s="140">
        <f t="shared" si="100"/>
        <v>2078.4169594583409</v>
      </c>
      <c r="AC107" s="140">
        <f t="shared" si="100"/>
        <v>2115.8284647285909</v>
      </c>
      <c r="AD107" s="140">
        <f t="shared" si="100"/>
        <v>2153.9133770937055</v>
      </c>
      <c r="AE107" s="140">
        <f t="shared" si="100"/>
        <v>2192.6838178813923</v>
      </c>
      <c r="AF107" s="140">
        <f t="shared" si="100"/>
        <v>2232.1521266032573</v>
      </c>
      <c r="AG107" s="140">
        <f t="shared" si="100"/>
        <v>2272.3308648821162</v>
      </c>
    </row>
    <row r="108" spans="1:33" x14ac:dyDescent="0.25">
      <c r="A108" s="131" t="s">
        <v>252</v>
      </c>
      <c r="B108" s="99"/>
      <c r="C108" s="89"/>
      <c r="D108" s="99">
        <v>420</v>
      </c>
      <c r="E108" s="89">
        <f>Parameters!$D$19</f>
        <v>0.26</v>
      </c>
      <c r="F108" s="99"/>
      <c r="G108" s="89"/>
      <c r="H108" s="99"/>
      <c r="I108" s="89"/>
      <c r="J108" s="99"/>
      <c r="K108" s="89"/>
      <c r="L108" s="99"/>
      <c r="M108" s="89"/>
      <c r="N108" s="99"/>
      <c r="O108" s="89"/>
      <c r="P108" s="98">
        <v>959.53</v>
      </c>
      <c r="Q108" s="99"/>
      <c r="R108" s="98">
        <v>1515.85</v>
      </c>
      <c r="S108" s="97"/>
      <c r="T108" s="102"/>
      <c r="U108" s="94"/>
      <c r="V108" s="86"/>
      <c r="W108" s="93">
        <f t="shared" si="94"/>
        <v>3013.6202799999996</v>
      </c>
      <c r="X108" s="140">
        <f t="shared" si="95"/>
        <v>3013.6202799999996</v>
      </c>
      <c r="Y108" s="140">
        <f t="shared" ref="Y108:AG108" si="101">X108*(1+X$3)</f>
        <v>3037.7292422399996</v>
      </c>
      <c r="Z108" s="140">
        <f t="shared" si="101"/>
        <v>3065.0688054201592</v>
      </c>
      <c r="AA108" s="140">
        <f t="shared" si="101"/>
        <v>3104.9146998906208</v>
      </c>
      <c r="AB108" s="140">
        <f t="shared" si="101"/>
        <v>3148.3835056890894</v>
      </c>
      <c r="AC108" s="140">
        <f t="shared" si="101"/>
        <v>3205.0544087914932</v>
      </c>
      <c r="AD108" s="140">
        <f t="shared" si="101"/>
        <v>3262.7453881497399</v>
      </c>
      <c r="AE108" s="140">
        <f t="shared" si="101"/>
        <v>3321.4748051364354</v>
      </c>
      <c r="AF108" s="140">
        <f t="shared" si="101"/>
        <v>3381.2613516288911</v>
      </c>
      <c r="AG108" s="140">
        <f t="shared" si="101"/>
        <v>3442.1240559582111</v>
      </c>
    </row>
    <row r="109" spans="1:33" x14ac:dyDescent="0.25">
      <c r="A109" s="131" t="s">
        <v>251</v>
      </c>
      <c r="B109" s="99"/>
      <c r="C109" s="89"/>
      <c r="D109" s="99">
        <v>420</v>
      </c>
      <c r="E109" s="89">
        <f>Parameters!$D$19</f>
        <v>0.26</v>
      </c>
      <c r="F109" s="99"/>
      <c r="G109" s="89"/>
      <c r="H109" s="99"/>
      <c r="I109" s="89"/>
      <c r="J109" s="99"/>
      <c r="K109" s="89"/>
      <c r="L109" s="99"/>
      <c r="M109" s="89"/>
      <c r="N109" s="99"/>
      <c r="O109" s="89"/>
      <c r="P109" s="98">
        <v>1301.48</v>
      </c>
      <c r="Q109" s="99"/>
      <c r="R109" s="98">
        <v>1813.35</v>
      </c>
      <c r="S109" s="97"/>
      <c r="T109" s="102"/>
      <c r="U109" s="94"/>
      <c r="V109" s="86"/>
      <c r="W109" s="93">
        <f t="shared" si="94"/>
        <v>3759.2189799999996</v>
      </c>
      <c r="X109" s="140">
        <f t="shared" si="95"/>
        <v>3759.2189799999996</v>
      </c>
      <c r="Y109" s="140">
        <f t="shared" ref="Y109:AG109" si="102">X109*(1+X$3)</f>
        <v>3789.2927318399998</v>
      </c>
      <c r="Z109" s="140">
        <f t="shared" si="102"/>
        <v>3823.3963664265593</v>
      </c>
      <c r="AA109" s="140">
        <f t="shared" si="102"/>
        <v>3873.100519190104</v>
      </c>
      <c r="AB109" s="140">
        <f t="shared" si="102"/>
        <v>3927.3239264587655</v>
      </c>
      <c r="AC109" s="140">
        <f t="shared" si="102"/>
        <v>3998.0157571350233</v>
      </c>
      <c r="AD109" s="140">
        <f t="shared" si="102"/>
        <v>4069.9800407634539</v>
      </c>
      <c r="AE109" s="140">
        <f t="shared" si="102"/>
        <v>4143.2396814971962</v>
      </c>
      <c r="AF109" s="140">
        <f t="shared" si="102"/>
        <v>4217.817995764146</v>
      </c>
      <c r="AG109" s="140">
        <f t="shared" si="102"/>
        <v>4293.7387196879008</v>
      </c>
    </row>
    <row r="110" spans="1:33" x14ac:dyDescent="0.25">
      <c r="A110" s="131" t="s">
        <v>250</v>
      </c>
      <c r="B110" s="99"/>
      <c r="C110" s="89"/>
      <c r="D110" s="99">
        <v>420</v>
      </c>
      <c r="E110" s="89">
        <f>Parameters!$D$19</f>
        <v>0.26</v>
      </c>
      <c r="F110" s="99"/>
      <c r="G110" s="89"/>
      <c r="H110" s="99"/>
      <c r="I110" s="89"/>
      <c r="J110" s="99"/>
      <c r="K110" s="89"/>
      <c r="L110" s="99"/>
      <c r="M110" s="89"/>
      <c r="N110" s="99"/>
      <c r="O110" s="89"/>
      <c r="P110" s="98">
        <v>1738.28</v>
      </c>
      <c r="Q110" s="99"/>
      <c r="R110" s="98">
        <v>2201.85</v>
      </c>
      <c r="S110" s="97"/>
      <c r="T110" s="102"/>
      <c r="U110" s="94"/>
      <c r="V110" s="86"/>
      <c r="W110" s="93">
        <f t="shared" si="94"/>
        <v>4721.5187799999994</v>
      </c>
      <c r="X110" s="140">
        <f t="shared" si="95"/>
        <v>4721.5187799999994</v>
      </c>
      <c r="Y110" s="140">
        <f t="shared" ref="Y110:AG110" si="103">X110*(1+X$3)</f>
        <v>4759.2909302399994</v>
      </c>
      <c r="Z110" s="140">
        <f t="shared" si="103"/>
        <v>4802.1245486121588</v>
      </c>
      <c r="AA110" s="140">
        <f t="shared" si="103"/>
        <v>4864.5521677441166</v>
      </c>
      <c r="AB110" s="140">
        <f t="shared" si="103"/>
        <v>4932.6558980925347</v>
      </c>
      <c r="AC110" s="140">
        <f t="shared" si="103"/>
        <v>5021.4437042582003</v>
      </c>
      <c r="AD110" s="140">
        <f t="shared" si="103"/>
        <v>5111.8296909348483</v>
      </c>
      <c r="AE110" s="140">
        <f t="shared" si="103"/>
        <v>5203.8426253716752</v>
      </c>
      <c r="AF110" s="140">
        <f t="shared" si="103"/>
        <v>5297.5117926283656</v>
      </c>
      <c r="AG110" s="140">
        <f t="shared" si="103"/>
        <v>5392.8670048956765</v>
      </c>
    </row>
    <row r="111" spans="1:33" x14ac:dyDescent="0.25">
      <c r="A111" s="131" t="s">
        <v>249</v>
      </c>
      <c r="B111" s="99">
        <v>60</v>
      </c>
      <c r="C111" s="89">
        <f>Parameters!$D$17</f>
        <v>0.22</v>
      </c>
      <c r="D111" s="99"/>
      <c r="E111" s="89"/>
      <c r="F111" s="99"/>
      <c r="G111" s="89"/>
      <c r="H111" s="99">
        <v>120</v>
      </c>
      <c r="I111" s="89">
        <f>Parameters!$D$23</f>
        <v>0.31</v>
      </c>
      <c r="J111" s="99">
        <v>720</v>
      </c>
      <c r="K111" s="89">
        <f>Parameters!$D$25</f>
        <v>0.31</v>
      </c>
      <c r="L111" s="99"/>
      <c r="M111" s="89"/>
      <c r="N111" s="99"/>
      <c r="O111" s="89"/>
      <c r="P111" s="98">
        <v>70.62</v>
      </c>
      <c r="Q111" s="99"/>
      <c r="R111" s="98"/>
      <c r="S111" s="97"/>
      <c r="T111" s="102"/>
      <c r="U111" s="94"/>
      <c r="V111" s="86"/>
      <c r="W111" s="93">
        <f t="shared" si="94"/>
        <v>401.36052000000001</v>
      </c>
      <c r="X111" s="140">
        <f t="shared" si="95"/>
        <v>401.36052000000001</v>
      </c>
      <c r="Y111" s="140">
        <f t="shared" ref="Y111:AG111" si="104">X111*(1+X$3)</f>
        <v>404.57140415999999</v>
      </c>
      <c r="Z111" s="140">
        <f t="shared" si="104"/>
        <v>408.21254679743993</v>
      </c>
      <c r="AA111" s="140">
        <f t="shared" si="104"/>
        <v>413.51930990580661</v>
      </c>
      <c r="AB111" s="140">
        <f t="shared" si="104"/>
        <v>419.30858024448793</v>
      </c>
      <c r="AC111" s="140">
        <f t="shared" si="104"/>
        <v>426.85613468888874</v>
      </c>
      <c r="AD111" s="140">
        <f t="shared" si="104"/>
        <v>434.53954511328874</v>
      </c>
      <c r="AE111" s="140">
        <f t="shared" si="104"/>
        <v>442.36125692532795</v>
      </c>
      <c r="AF111" s="140">
        <f t="shared" si="104"/>
        <v>450.32375954998383</v>
      </c>
      <c r="AG111" s="140">
        <f t="shared" si="104"/>
        <v>458.42958722188354</v>
      </c>
    </row>
    <row r="112" spans="1:33" x14ac:dyDescent="0.25">
      <c r="A112" s="131" t="s">
        <v>248</v>
      </c>
      <c r="B112" s="99">
        <v>60</v>
      </c>
      <c r="C112" s="89">
        <f>Parameters!$D$17</f>
        <v>0.22</v>
      </c>
      <c r="D112" s="99"/>
      <c r="E112" s="89"/>
      <c r="F112" s="99"/>
      <c r="G112" s="89"/>
      <c r="H112" s="99">
        <v>120</v>
      </c>
      <c r="I112" s="89">
        <f>Parameters!$D$23</f>
        <v>0.31</v>
      </c>
      <c r="J112" s="99">
        <v>1200</v>
      </c>
      <c r="K112" s="89">
        <f>Parameters!$D$25</f>
        <v>0.31</v>
      </c>
      <c r="L112" s="99"/>
      <c r="M112" s="89"/>
      <c r="N112" s="99"/>
      <c r="O112" s="89"/>
      <c r="P112" s="98">
        <v>73.459999999999994</v>
      </c>
      <c r="Q112" s="99"/>
      <c r="R112" s="98"/>
      <c r="S112" s="97"/>
      <c r="T112" s="102"/>
      <c r="U112" s="94"/>
      <c r="V112" s="86"/>
      <c r="W112" s="93">
        <f t="shared" si="94"/>
        <v>578.17275999999993</v>
      </c>
      <c r="X112" s="140">
        <f t="shared" si="95"/>
        <v>578.17275999999993</v>
      </c>
      <c r="Y112" s="140">
        <f t="shared" ref="Y112:AG112" si="105">X112*(1+X$3)</f>
        <v>582.79814207999993</v>
      </c>
      <c r="Z112" s="140">
        <f t="shared" si="105"/>
        <v>588.04332535871993</v>
      </c>
      <c r="AA112" s="140">
        <f t="shared" si="105"/>
        <v>595.6878885883832</v>
      </c>
      <c r="AB112" s="140">
        <f t="shared" si="105"/>
        <v>604.02751902862053</v>
      </c>
      <c r="AC112" s="140">
        <f t="shared" si="105"/>
        <v>614.90001437113574</v>
      </c>
      <c r="AD112" s="140">
        <f t="shared" si="105"/>
        <v>625.9682146298162</v>
      </c>
      <c r="AE112" s="140">
        <f t="shared" si="105"/>
        <v>637.23564249315291</v>
      </c>
      <c r="AF112" s="140">
        <f t="shared" si="105"/>
        <v>648.70588405802971</v>
      </c>
      <c r="AG112" s="140">
        <f t="shared" si="105"/>
        <v>660.38258997107425</v>
      </c>
    </row>
    <row r="113" spans="1:33" x14ac:dyDescent="0.25">
      <c r="A113" s="131" t="s">
        <v>247</v>
      </c>
      <c r="B113" s="99">
        <v>60</v>
      </c>
      <c r="C113" s="89">
        <f>Parameters!$D$17</f>
        <v>0.22</v>
      </c>
      <c r="D113" s="99"/>
      <c r="E113" s="89"/>
      <c r="F113" s="99"/>
      <c r="G113" s="89"/>
      <c r="H113" s="99">
        <v>120</v>
      </c>
      <c r="I113" s="89">
        <f>Parameters!$D$23</f>
        <v>0.31</v>
      </c>
      <c r="J113" s="99">
        <v>1620</v>
      </c>
      <c r="K113" s="89">
        <f>Parameters!$D$25</f>
        <v>0.31</v>
      </c>
      <c r="L113" s="99"/>
      <c r="M113" s="89"/>
      <c r="N113" s="99"/>
      <c r="O113" s="89"/>
      <c r="P113" s="98">
        <v>91.12</v>
      </c>
      <c r="Q113" s="99"/>
      <c r="R113" s="98"/>
      <c r="S113" s="97"/>
      <c r="T113" s="102"/>
      <c r="U113" s="94"/>
      <c r="V113" s="86"/>
      <c r="W113" s="93">
        <f t="shared" si="94"/>
        <v>750.57751999999994</v>
      </c>
      <c r="X113" s="140">
        <f t="shared" si="95"/>
        <v>750.57751999999994</v>
      </c>
      <c r="Y113" s="140">
        <f t="shared" ref="Y113:AG113" si="106">X113*(1+X$3)</f>
        <v>756.58214015999999</v>
      </c>
      <c r="Z113" s="140">
        <f t="shared" si="106"/>
        <v>763.39137942143986</v>
      </c>
      <c r="AA113" s="140">
        <f t="shared" si="106"/>
        <v>773.31546735391851</v>
      </c>
      <c r="AB113" s="140">
        <f t="shared" si="106"/>
        <v>784.14188389687342</v>
      </c>
      <c r="AC113" s="140">
        <f t="shared" si="106"/>
        <v>798.25643780701716</v>
      </c>
      <c r="AD113" s="140">
        <f t="shared" si="106"/>
        <v>812.62505368754353</v>
      </c>
      <c r="AE113" s="140">
        <f t="shared" si="106"/>
        <v>827.25230465391928</v>
      </c>
      <c r="AF113" s="140">
        <f t="shared" si="106"/>
        <v>842.14284613768984</v>
      </c>
      <c r="AG113" s="140">
        <f t="shared" si="106"/>
        <v>857.30141736816825</v>
      </c>
    </row>
    <row r="114" spans="1:33" x14ac:dyDescent="0.25">
      <c r="A114" s="131" t="s">
        <v>246</v>
      </c>
      <c r="B114" s="99">
        <v>60</v>
      </c>
      <c r="C114" s="89">
        <f>Parameters!$D$17</f>
        <v>0.22</v>
      </c>
      <c r="D114" s="99"/>
      <c r="E114" s="89"/>
      <c r="F114" s="99"/>
      <c r="G114" s="89"/>
      <c r="H114" s="99">
        <v>120</v>
      </c>
      <c r="I114" s="89">
        <f>Parameters!$D$23</f>
        <v>0.31</v>
      </c>
      <c r="J114" s="99">
        <v>2040</v>
      </c>
      <c r="K114" s="89">
        <f>Parameters!$D$25</f>
        <v>0.31</v>
      </c>
      <c r="L114" s="99"/>
      <c r="M114" s="89"/>
      <c r="N114" s="99"/>
      <c r="O114" s="89"/>
      <c r="P114" s="98">
        <v>91.12</v>
      </c>
      <c r="Q114" s="99"/>
      <c r="R114" s="98"/>
      <c r="S114" s="97"/>
      <c r="T114" s="102"/>
      <c r="U114" s="94"/>
      <c r="V114" s="86"/>
      <c r="W114" s="93">
        <f t="shared" si="94"/>
        <v>902.39071999999987</v>
      </c>
      <c r="X114" s="140">
        <f t="shared" si="95"/>
        <v>902.39071999999987</v>
      </c>
      <c r="Y114" s="140">
        <f t="shared" ref="Y114:AG114" si="107">X114*(1+X$3)</f>
        <v>909.60984575999987</v>
      </c>
      <c r="Z114" s="140">
        <f t="shared" si="107"/>
        <v>917.79633437183975</v>
      </c>
      <c r="AA114" s="140">
        <f t="shared" si="107"/>
        <v>929.72768671867357</v>
      </c>
      <c r="AB114" s="140">
        <f t="shared" si="107"/>
        <v>942.743874332735</v>
      </c>
      <c r="AC114" s="140">
        <f t="shared" si="107"/>
        <v>959.71326407072422</v>
      </c>
      <c r="AD114" s="140">
        <f t="shared" si="107"/>
        <v>976.98810282399722</v>
      </c>
      <c r="AE114" s="140">
        <f t="shared" si="107"/>
        <v>994.57388867482916</v>
      </c>
      <c r="AF114" s="140">
        <f t="shared" si="107"/>
        <v>1012.4762186709761</v>
      </c>
      <c r="AG114" s="140">
        <f t="shared" si="107"/>
        <v>1030.7007906070537</v>
      </c>
    </row>
    <row r="115" spans="1:33" x14ac:dyDescent="0.25">
      <c r="A115" s="131" t="s">
        <v>245</v>
      </c>
      <c r="B115" s="99">
        <v>60</v>
      </c>
      <c r="C115" s="89">
        <f>Parameters!$D$17</f>
        <v>0.22</v>
      </c>
      <c r="D115" s="99"/>
      <c r="E115" s="89"/>
      <c r="F115" s="99">
        <v>282</v>
      </c>
      <c r="G115" s="89">
        <f>Parameters!$D$21</f>
        <v>0.22</v>
      </c>
      <c r="H115" s="99">
        <v>300</v>
      </c>
      <c r="I115" s="89">
        <f>Parameters!$D$23</f>
        <v>0.31</v>
      </c>
      <c r="J115" s="99">
        <v>222</v>
      </c>
      <c r="K115" s="89">
        <f>Parameters!$D$25</f>
        <v>0.31</v>
      </c>
      <c r="L115" s="99"/>
      <c r="M115" s="89"/>
      <c r="N115" s="99">
        <v>60</v>
      </c>
      <c r="O115" s="89">
        <f>Parameters!$D$29</f>
        <v>0.31</v>
      </c>
      <c r="P115" s="98"/>
      <c r="Q115" s="99"/>
      <c r="R115" s="98">
        <v>135.19999999999999</v>
      </c>
      <c r="S115" s="97"/>
      <c r="T115" s="102"/>
      <c r="U115" s="94"/>
      <c r="V115" s="86"/>
      <c r="W115" s="93">
        <f t="shared" si="94"/>
        <v>455.74275999999998</v>
      </c>
      <c r="X115" s="140">
        <f t="shared" si="95"/>
        <v>455.74275999999998</v>
      </c>
      <c r="Y115" s="140">
        <f t="shared" ref="Y115:AG115" si="108">X115*(1+X$3)</f>
        <v>459.38870207999997</v>
      </c>
      <c r="Z115" s="140">
        <f t="shared" si="108"/>
        <v>463.52320039871995</v>
      </c>
      <c r="AA115" s="140">
        <f t="shared" si="108"/>
        <v>469.54900200390324</v>
      </c>
      <c r="AB115" s="140">
        <f t="shared" si="108"/>
        <v>476.12268803195786</v>
      </c>
      <c r="AC115" s="140">
        <f t="shared" si="108"/>
        <v>484.69289641653313</v>
      </c>
      <c r="AD115" s="140">
        <f t="shared" si="108"/>
        <v>493.41736855203072</v>
      </c>
      <c r="AE115" s="140">
        <f t="shared" si="108"/>
        <v>502.29888118596728</v>
      </c>
      <c r="AF115" s="140">
        <f t="shared" si="108"/>
        <v>511.3402610473147</v>
      </c>
      <c r="AG115" s="140">
        <f t="shared" si="108"/>
        <v>520.54438574616643</v>
      </c>
    </row>
    <row r="116" spans="1:33" x14ac:dyDescent="0.25">
      <c r="A116" s="131" t="s">
        <v>236</v>
      </c>
      <c r="B116" s="99">
        <v>15</v>
      </c>
      <c r="C116" s="89">
        <f>Parameters!$D$17</f>
        <v>0.22</v>
      </c>
      <c r="D116" s="99"/>
      <c r="E116" s="89"/>
      <c r="F116" s="99"/>
      <c r="G116" s="89"/>
      <c r="H116" s="99">
        <v>180</v>
      </c>
      <c r="I116" s="89">
        <f>Parameters!$D$23</f>
        <v>0.31</v>
      </c>
      <c r="J116" s="99">
        <v>120</v>
      </c>
      <c r="K116" s="89">
        <f>Parameters!$D$25</f>
        <v>0.31</v>
      </c>
      <c r="L116" s="99">
        <v>180</v>
      </c>
      <c r="M116" s="89">
        <f>Parameters!$D$27</f>
        <v>0.31</v>
      </c>
      <c r="N116" s="99"/>
      <c r="O116" s="89"/>
      <c r="P116" s="98">
        <v>131.47</v>
      </c>
      <c r="Q116" s="99"/>
      <c r="R116" s="98"/>
      <c r="S116" s="97"/>
      <c r="T116" s="102"/>
      <c r="U116" s="94"/>
      <c r="V116" s="86"/>
      <c r="W116" s="93">
        <f t="shared" si="94"/>
        <v>330.64261999999997</v>
      </c>
      <c r="X116" s="140">
        <f t="shared" si="95"/>
        <v>330.64261999999997</v>
      </c>
      <c r="Y116" s="140">
        <f t="shared" ref="Y116:AG116" si="109">X116*(1+X$3)</f>
        <v>333.28776095999996</v>
      </c>
      <c r="Z116" s="140">
        <f t="shared" si="109"/>
        <v>336.28735080863993</v>
      </c>
      <c r="AA116" s="140">
        <f t="shared" si="109"/>
        <v>340.65908636915219</v>
      </c>
      <c r="AB116" s="140">
        <f t="shared" si="109"/>
        <v>345.42831357832034</v>
      </c>
      <c r="AC116" s="140">
        <f t="shared" si="109"/>
        <v>351.64602322273009</v>
      </c>
      <c r="AD116" s="140">
        <f t="shared" si="109"/>
        <v>357.97565164073922</v>
      </c>
      <c r="AE116" s="140">
        <f t="shared" si="109"/>
        <v>364.41921337027253</v>
      </c>
      <c r="AF116" s="140">
        <f t="shared" si="109"/>
        <v>370.97875921093743</v>
      </c>
      <c r="AG116" s="140">
        <f t="shared" si="109"/>
        <v>377.65637687673433</v>
      </c>
    </row>
    <row r="117" spans="1:33" x14ac:dyDescent="0.25">
      <c r="A117" s="131" t="s">
        <v>237</v>
      </c>
      <c r="B117" s="99">
        <v>6</v>
      </c>
      <c r="C117" s="89">
        <f>Parameters!$D$17</f>
        <v>0.22</v>
      </c>
      <c r="D117" s="99"/>
      <c r="E117" s="89"/>
      <c r="F117" s="99"/>
      <c r="G117" s="89"/>
      <c r="H117" s="99">
        <v>150</v>
      </c>
      <c r="I117" s="89">
        <f>Parameters!$D$23</f>
        <v>0.31</v>
      </c>
      <c r="J117" s="99">
        <v>15</v>
      </c>
      <c r="K117" s="89">
        <f>Parameters!$D$25</f>
        <v>0.31</v>
      </c>
      <c r="L117" s="99">
        <v>15</v>
      </c>
      <c r="M117" s="89">
        <f>Parameters!$D$27</f>
        <v>0.31</v>
      </c>
      <c r="N117" s="99"/>
      <c r="O117" s="89"/>
      <c r="P117" s="98"/>
      <c r="Q117" s="99"/>
      <c r="R117" s="98"/>
      <c r="S117" s="97"/>
      <c r="T117" s="102"/>
      <c r="U117" s="94"/>
      <c r="V117" s="86"/>
      <c r="W117" s="93">
        <f t="shared" si="94"/>
        <v>66.601919999999993</v>
      </c>
      <c r="X117" s="140">
        <f t="shared" si="95"/>
        <v>66.601919999999993</v>
      </c>
      <c r="Y117" s="140">
        <f t="shared" ref="Y117:AG117" si="110">X117*(1+X$3)</f>
        <v>67.134735359999993</v>
      </c>
      <c r="Z117" s="140">
        <f t="shared" si="110"/>
        <v>67.738947978239992</v>
      </c>
      <c r="AA117" s="140">
        <f t="shared" si="110"/>
        <v>68.619554301957109</v>
      </c>
      <c r="AB117" s="140">
        <f t="shared" si="110"/>
        <v>69.580228062184503</v>
      </c>
      <c r="AC117" s="140">
        <f t="shared" si="110"/>
        <v>70.832672167303826</v>
      </c>
      <c r="AD117" s="140">
        <f t="shared" si="110"/>
        <v>72.107660266315293</v>
      </c>
      <c r="AE117" s="140">
        <f t="shared" si="110"/>
        <v>73.405598151108975</v>
      </c>
      <c r="AF117" s="140">
        <f t="shared" si="110"/>
        <v>74.726898917828933</v>
      </c>
      <c r="AG117" s="140">
        <f t="shared" si="110"/>
        <v>76.071983098349861</v>
      </c>
    </row>
    <row r="118" spans="1:33" x14ac:dyDescent="0.25">
      <c r="A118" s="132" t="s">
        <v>244</v>
      </c>
      <c r="B118" s="91"/>
      <c r="C118" s="92"/>
      <c r="D118" s="91"/>
      <c r="E118" s="92"/>
      <c r="F118" s="91"/>
      <c r="G118" s="92"/>
      <c r="H118" s="91"/>
      <c r="I118" s="92"/>
      <c r="J118" s="91"/>
      <c r="K118" s="92"/>
      <c r="L118" s="91"/>
      <c r="M118" s="92"/>
      <c r="N118" s="91"/>
      <c r="O118" s="92"/>
      <c r="P118" s="92"/>
      <c r="Q118" s="91"/>
      <c r="R118" s="91"/>
      <c r="S118" s="92"/>
      <c r="T118" s="91"/>
      <c r="U118" s="91"/>
      <c r="V118" s="91"/>
      <c r="W118" s="90"/>
      <c r="X118" s="150"/>
      <c r="Y118" s="90"/>
      <c r="Z118" s="90"/>
      <c r="AA118" s="90"/>
      <c r="AB118" s="90"/>
      <c r="AC118" s="90"/>
      <c r="AD118" s="90"/>
      <c r="AE118" s="90"/>
      <c r="AF118" s="90"/>
      <c r="AG118" s="90"/>
    </row>
    <row r="119" spans="1:33" x14ac:dyDescent="0.25">
      <c r="A119" s="132" t="s">
        <v>243</v>
      </c>
      <c r="B119" s="91"/>
      <c r="C119" s="92"/>
      <c r="D119" s="91"/>
      <c r="E119" s="92"/>
      <c r="F119" s="91"/>
      <c r="G119" s="92"/>
      <c r="H119" s="91"/>
      <c r="I119" s="92"/>
      <c r="J119" s="91"/>
      <c r="K119" s="92"/>
      <c r="L119" s="91"/>
      <c r="M119" s="92"/>
      <c r="N119" s="91"/>
      <c r="O119" s="92"/>
      <c r="P119" s="92"/>
      <c r="Q119" s="91"/>
      <c r="R119" s="91"/>
      <c r="S119" s="92"/>
      <c r="T119" s="91"/>
      <c r="U119" s="91"/>
      <c r="V119" s="91"/>
      <c r="W119" s="90"/>
      <c r="X119" s="150"/>
      <c r="Y119" s="90"/>
      <c r="Z119" s="90"/>
      <c r="AA119" s="90"/>
      <c r="AB119" s="90"/>
      <c r="AC119" s="90"/>
      <c r="AD119" s="90"/>
      <c r="AE119" s="90"/>
      <c r="AF119" s="90"/>
      <c r="AG119" s="90"/>
    </row>
    <row r="120" spans="1:33" x14ac:dyDescent="0.25">
      <c r="A120" s="131" t="s">
        <v>242</v>
      </c>
      <c r="B120" s="99">
        <v>30</v>
      </c>
      <c r="C120" s="89">
        <f>Parameters!$D$17</f>
        <v>0.22</v>
      </c>
      <c r="D120" s="99">
        <v>90</v>
      </c>
      <c r="E120" s="89">
        <f>Parameters!$D$19</f>
        <v>0.26</v>
      </c>
      <c r="F120" s="99"/>
      <c r="G120" s="89"/>
      <c r="H120" s="99"/>
      <c r="I120" s="89"/>
      <c r="J120" s="99"/>
      <c r="K120" s="89"/>
      <c r="L120" s="99"/>
      <c r="M120" s="89"/>
      <c r="N120" s="99"/>
      <c r="O120" s="89"/>
      <c r="P120" s="98"/>
      <c r="Q120" s="99"/>
      <c r="R120" s="98"/>
      <c r="S120" s="97"/>
      <c r="T120" s="102"/>
      <c r="U120" s="94"/>
      <c r="V120" s="86"/>
      <c r="W120" s="93">
        <f t="shared" ref="W120:W128" si="111">IF((B120*C120+D120*E120+F120*G120+H120*I120+J120*K120+L120*M120+N120*O120+P120+Q120*R120)=0,"",
                          ((B120*C120+D120*E120+F120*G120+H120*I120+J120*K120+L120*M120+N120*O120)*IF(U120&gt;0,U120,1)+P120+IF(Q120=0,1,Q120)*R120)*(1+Overhead_Common)*IF(V120&gt;0,V120,1))</f>
        <v>34.979999999999997</v>
      </c>
      <c r="X120" s="140">
        <f t="shared" ref="X120:X128" si="112">W120</f>
        <v>34.979999999999997</v>
      </c>
      <c r="Y120" s="140">
        <f t="shared" ref="Y120:AG120" si="113">X120*(1+X$3)</f>
        <v>35.259839999999997</v>
      </c>
      <c r="Z120" s="140">
        <f t="shared" si="113"/>
        <v>35.577178559999993</v>
      </c>
      <c r="AA120" s="140">
        <f t="shared" si="113"/>
        <v>36.039681881279989</v>
      </c>
      <c r="AB120" s="140">
        <f t="shared" si="113"/>
        <v>36.544237427617908</v>
      </c>
      <c r="AC120" s="140">
        <f t="shared" si="113"/>
        <v>37.202033701315031</v>
      </c>
      <c r="AD120" s="140">
        <f t="shared" si="113"/>
        <v>37.8716703079387</v>
      </c>
      <c r="AE120" s="140">
        <f t="shared" si="113"/>
        <v>38.553360373481596</v>
      </c>
      <c r="AF120" s="140">
        <f t="shared" si="113"/>
        <v>39.247320860204262</v>
      </c>
      <c r="AG120" s="140">
        <f t="shared" si="113"/>
        <v>39.95377263568794</v>
      </c>
    </row>
    <row r="121" spans="1:33" x14ac:dyDescent="0.25">
      <c r="A121" s="131" t="s">
        <v>241</v>
      </c>
      <c r="B121" s="99">
        <v>90</v>
      </c>
      <c r="C121" s="89">
        <f>Parameters!$D$17</f>
        <v>0.22</v>
      </c>
      <c r="D121" s="99"/>
      <c r="E121" s="89"/>
      <c r="F121" s="99">
        <v>282</v>
      </c>
      <c r="G121" s="89">
        <f>Parameters!$D$21</f>
        <v>0.22</v>
      </c>
      <c r="H121" s="99">
        <v>60</v>
      </c>
      <c r="I121" s="89">
        <f>Parameters!$D$23</f>
        <v>0.31</v>
      </c>
      <c r="J121" s="99">
        <v>114</v>
      </c>
      <c r="K121" s="89">
        <f>Parameters!$D$25</f>
        <v>0.31</v>
      </c>
      <c r="L121" s="99"/>
      <c r="M121" s="89"/>
      <c r="N121" s="99">
        <v>60</v>
      </c>
      <c r="O121" s="89">
        <f>Parameters!$D$29</f>
        <v>0.31</v>
      </c>
      <c r="P121" s="98"/>
      <c r="Q121" s="99"/>
      <c r="R121" s="98"/>
      <c r="S121" s="97"/>
      <c r="T121" s="102"/>
      <c r="U121" s="94"/>
      <c r="V121" s="86"/>
      <c r="W121" s="93">
        <f t="shared" si="111"/>
        <v>180.00707999999997</v>
      </c>
      <c r="X121" s="140">
        <f t="shared" si="112"/>
        <v>180.00707999999997</v>
      </c>
      <c r="Y121" s="140">
        <f t="shared" ref="Y121:AG121" si="114">X121*(1+X$3)</f>
        <v>181.44713663999997</v>
      </c>
      <c r="Z121" s="140">
        <f t="shared" si="114"/>
        <v>183.08016086975994</v>
      </c>
      <c r="AA121" s="140">
        <f t="shared" si="114"/>
        <v>185.46020296106678</v>
      </c>
      <c r="AB121" s="140">
        <f t="shared" si="114"/>
        <v>188.05664580252173</v>
      </c>
      <c r="AC121" s="140">
        <f t="shared" si="114"/>
        <v>191.44166542696712</v>
      </c>
      <c r="AD121" s="140">
        <f t="shared" si="114"/>
        <v>194.88761540465254</v>
      </c>
      <c r="AE121" s="140">
        <f t="shared" si="114"/>
        <v>198.39559248193629</v>
      </c>
      <c r="AF121" s="140">
        <f t="shared" si="114"/>
        <v>201.96671314661114</v>
      </c>
      <c r="AG121" s="140">
        <f t="shared" si="114"/>
        <v>205.60211398325015</v>
      </c>
    </row>
    <row r="122" spans="1:33" ht="30" x14ac:dyDescent="0.25">
      <c r="A122" s="131" t="s">
        <v>240</v>
      </c>
      <c r="B122" s="99">
        <v>60</v>
      </c>
      <c r="C122" s="89">
        <f>Parameters!$D$17</f>
        <v>0.22</v>
      </c>
      <c r="D122" s="99">
        <v>60</v>
      </c>
      <c r="E122" s="89">
        <f>Parameters!$D$19</f>
        <v>0.26</v>
      </c>
      <c r="F122" s="99">
        <v>300</v>
      </c>
      <c r="G122" s="89">
        <f>Parameters!$D$21</f>
        <v>0.22</v>
      </c>
      <c r="H122" s="99">
        <v>120</v>
      </c>
      <c r="I122" s="89">
        <f>Parameters!$D$23</f>
        <v>0.31</v>
      </c>
      <c r="J122" s="99">
        <v>75</v>
      </c>
      <c r="K122" s="89">
        <f>Parameters!$D$25</f>
        <v>0.31</v>
      </c>
      <c r="L122" s="99"/>
      <c r="M122" s="89"/>
      <c r="N122" s="99"/>
      <c r="O122" s="89"/>
      <c r="P122" s="98">
        <v>131.93</v>
      </c>
      <c r="Q122" s="99"/>
      <c r="R122" s="98">
        <v>1058.6099999999999</v>
      </c>
      <c r="S122" s="97"/>
      <c r="T122" s="136" t="s">
        <v>239</v>
      </c>
      <c r="U122" s="137"/>
      <c r="V122" s="147">
        <f>1-38%</f>
        <v>0.62</v>
      </c>
      <c r="W122" s="93">
        <f t="shared" si="111"/>
        <v>972.89850679999995</v>
      </c>
      <c r="X122" s="140">
        <f t="shared" si="112"/>
        <v>972.89850679999995</v>
      </c>
      <c r="Y122" s="140">
        <f t="shared" ref="Y122:AG122" si="115">X122*(1+X$3)</f>
        <v>980.68169485440001</v>
      </c>
      <c r="Z122" s="140">
        <f t="shared" si="115"/>
        <v>989.50783010808948</v>
      </c>
      <c r="AA122" s="140">
        <f t="shared" si="115"/>
        <v>1002.3714318994945</v>
      </c>
      <c r="AB122" s="140">
        <f t="shared" si="115"/>
        <v>1016.4046319460874</v>
      </c>
      <c r="AC122" s="140">
        <f t="shared" si="115"/>
        <v>1034.699915321117</v>
      </c>
      <c r="AD122" s="140">
        <f t="shared" si="115"/>
        <v>1053.3245137968972</v>
      </c>
      <c r="AE122" s="140">
        <f t="shared" si="115"/>
        <v>1072.2843550452415</v>
      </c>
      <c r="AF122" s="140">
        <f t="shared" si="115"/>
        <v>1091.5854734360557</v>
      </c>
      <c r="AG122" s="140">
        <f t="shared" si="115"/>
        <v>1111.2340119579048</v>
      </c>
    </row>
    <row r="123" spans="1:33" x14ac:dyDescent="0.25">
      <c r="A123" s="131" t="s">
        <v>238</v>
      </c>
      <c r="B123" s="99"/>
      <c r="C123" s="89"/>
      <c r="D123" s="99"/>
      <c r="E123" s="89"/>
      <c r="F123" s="99"/>
      <c r="G123" s="89"/>
      <c r="H123" s="99">
        <v>50</v>
      </c>
      <c r="I123" s="89">
        <f>Parameters!$D$23</f>
        <v>0.31</v>
      </c>
      <c r="J123" s="99">
        <v>20</v>
      </c>
      <c r="K123" s="89">
        <f>Parameters!$D$25</f>
        <v>0.31</v>
      </c>
      <c r="L123" s="99"/>
      <c r="M123" s="89"/>
      <c r="N123" s="99"/>
      <c r="O123" s="89"/>
      <c r="P123" s="98"/>
      <c r="Q123" s="99"/>
      <c r="R123" s="98"/>
      <c r="S123" s="97"/>
      <c r="T123" s="102"/>
      <c r="U123" s="94"/>
      <c r="V123" s="86"/>
      <c r="W123" s="93">
        <f t="shared" si="111"/>
        <v>25.302199999999999</v>
      </c>
      <c r="X123" s="140">
        <f t="shared" si="112"/>
        <v>25.302199999999999</v>
      </c>
      <c r="Y123" s="140">
        <f t="shared" ref="Y123:AG123" si="116">X123*(1+X$3)</f>
        <v>25.5046176</v>
      </c>
      <c r="Z123" s="140">
        <f t="shared" si="116"/>
        <v>25.734159158399997</v>
      </c>
      <c r="AA123" s="140">
        <f t="shared" si="116"/>
        <v>26.068703227459196</v>
      </c>
      <c r="AB123" s="140">
        <f t="shared" si="116"/>
        <v>26.433665072643624</v>
      </c>
      <c r="AC123" s="140">
        <f t="shared" si="116"/>
        <v>26.909471043951211</v>
      </c>
      <c r="AD123" s="140">
        <f t="shared" si="116"/>
        <v>27.393841522742331</v>
      </c>
      <c r="AE123" s="140">
        <f t="shared" si="116"/>
        <v>27.886930670151695</v>
      </c>
      <c r="AF123" s="140">
        <f t="shared" si="116"/>
        <v>28.388895422214425</v>
      </c>
      <c r="AG123" s="140">
        <f t="shared" si="116"/>
        <v>28.899895539814285</v>
      </c>
    </row>
    <row r="124" spans="1:33" x14ac:dyDescent="0.25">
      <c r="A124" s="131" t="s">
        <v>237</v>
      </c>
      <c r="B124" s="99">
        <v>6</v>
      </c>
      <c r="C124" s="89">
        <f>Parameters!$D$17</f>
        <v>0.22</v>
      </c>
      <c r="D124" s="99"/>
      <c r="E124" s="89"/>
      <c r="F124" s="99"/>
      <c r="G124" s="89"/>
      <c r="H124" s="99">
        <v>150</v>
      </c>
      <c r="I124" s="89">
        <f>Parameters!$D$23</f>
        <v>0.31</v>
      </c>
      <c r="J124" s="99">
        <v>15</v>
      </c>
      <c r="K124" s="89">
        <f>Parameters!$D$25</f>
        <v>0.31</v>
      </c>
      <c r="L124" s="99">
        <v>15</v>
      </c>
      <c r="M124" s="89">
        <f>Parameters!$D$27</f>
        <v>0.31</v>
      </c>
      <c r="N124" s="99"/>
      <c r="O124" s="89"/>
      <c r="P124" s="98"/>
      <c r="Q124" s="99"/>
      <c r="R124" s="98"/>
      <c r="S124" s="97"/>
      <c r="T124" s="102"/>
      <c r="U124" s="94"/>
      <c r="V124" s="86"/>
      <c r="W124" s="93">
        <f t="shared" si="111"/>
        <v>66.601919999999993</v>
      </c>
      <c r="X124" s="140">
        <f t="shared" si="112"/>
        <v>66.601919999999993</v>
      </c>
      <c r="Y124" s="140">
        <f t="shared" ref="Y124:AG124" si="117">X124*(1+X$3)</f>
        <v>67.134735359999993</v>
      </c>
      <c r="Z124" s="140">
        <f t="shared" si="117"/>
        <v>67.738947978239992</v>
      </c>
      <c r="AA124" s="140">
        <f t="shared" si="117"/>
        <v>68.619554301957109</v>
      </c>
      <c r="AB124" s="140">
        <f t="shared" si="117"/>
        <v>69.580228062184503</v>
      </c>
      <c r="AC124" s="140">
        <f t="shared" si="117"/>
        <v>70.832672167303826</v>
      </c>
      <c r="AD124" s="140">
        <f t="shared" si="117"/>
        <v>72.107660266315293</v>
      </c>
      <c r="AE124" s="140">
        <f t="shared" si="117"/>
        <v>73.405598151108975</v>
      </c>
      <c r="AF124" s="140">
        <f t="shared" si="117"/>
        <v>74.726898917828933</v>
      </c>
      <c r="AG124" s="140">
        <f t="shared" si="117"/>
        <v>76.071983098349861</v>
      </c>
    </row>
    <row r="125" spans="1:33" x14ac:dyDescent="0.25">
      <c r="A125" s="131" t="s">
        <v>236</v>
      </c>
      <c r="B125" s="99">
        <v>15</v>
      </c>
      <c r="C125" s="89">
        <f>Parameters!$D$17</f>
        <v>0.22</v>
      </c>
      <c r="D125" s="99"/>
      <c r="E125" s="89"/>
      <c r="F125" s="99"/>
      <c r="G125" s="89"/>
      <c r="H125" s="99">
        <v>180</v>
      </c>
      <c r="I125" s="89">
        <f>Parameters!$D$23</f>
        <v>0.31</v>
      </c>
      <c r="J125" s="99">
        <v>120</v>
      </c>
      <c r="K125" s="89">
        <f>Parameters!$D$25</f>
        <v>0.31</v>
      </c>
      <c r="L125" s="99">
        <v>180</v>
      </c>
      <c r="M125" s="89">
        <f>Parameters!$D$27</f>
        <v>0.31</v>
      </c>
      <c r="N125" s="99"/>
      <c r="O125" s="89"/>
      <c r="P125" s="98">
        <v>131.47</v>
      </c>
      <c r="Q125" s="99"/>
      <c r="R125" s="98"/>
      <c r="S125" s="97"/>
      <c r="T125" s="102"/>
      <c r="U125" s="94"/>
      <c r="V125" s="86"/>
      <c r="W125" s="93">
        <f t="shared" si="111"/>
        <v>330.64261999999997</v>
      </c>
      <c r="X125" s="140">
        <f t="shared" si="112"/>
        <v>330.64261999999997</v>
      </c>
      <c r="Y125" s="140">
        <f t="shared" ref="Y125:AG125" si="118">X125*(1+X$3)</f>
        <v>333.28776095999996</v>
      </c>
      <c r="Z125" s="140">
        <f t="shared" si="118"/>
        <v>336.28735080863993</v>
      </c>
      <c r="AA125" s="140">
        <f t="shared" si="118"/>
        <v>340.65908636915219</v>
      </c>
      <c r="AB125" s="140">
        <f t="shared" si="118"/>
        <v>345.42831357832034</v>
      </c>
      <c r="AC125" s="140">
        <f t="shared" si="118"/>
        <v>351.64602322273009</v>
      </c>
      <c r="AD125" s="140">
        <f t="shared" si="118"/>
        <v>357.97565164073922</v>
      </c>
      <c r="AE125" s="140">
        <f t="shared" si="118"/>
        <v>364.41921337027253</v>
      </c>
      <c r="AF125" s="140">
        <f t="shared" si="118"/>
        <v>370.97875921093743</v>
      </c>
      <c r="AG125" s="140">
        <f t="shared" si="118"/>
        <v>377.65637687673433</v>
      </c>
    </row>
    <row r="126" spans="1:33" x14ac:dyDescent="0.25">
      <c r="A126" s="131" t="s">
        <v>227</v>
      </c>
      <c r="B126" s="99">
        <v>360</v>
      </c>
      <c r="C126" s="89">
        <f>Parameters!$D$17</f>
        <v>0.22</v>
      </c>
      <c r="D126" s="99">
        <v>180</v>
      </c>
      <c r="E126" s="89">
        <f>Parameters!$D$19</f>
        <v>0.26</v>
      </c>
      <c r="F126" s="99">
        <v>420</v>
      </c>
      <c r="G126" s="89">
        <f>Parameters!$D$21</f>
        <v>0.22</v>
      </c>
      <c r="H126" s="99"/>
      <c r="I126" s="89"/>
      <c r="J126" s="99"/>
      <c r="K126" s="89"/>
      <c r="L126" s="99"/>
      <c r="M126" s="89"/>
      <c r="N126" s="99"/>
      <c r="O126" s="89"/>
      <c r="P126" s="98"/>
      <c r="Q126" s="99"/>
      <c r="R126" s="98">
        <v>2285.4</v>
      </c>
      <c r="S126" s="97"/>
      <c r="T126" s="102"/>
      <c r="U126" s="94"/>
      <c r="V126" s="86"/>
      <c r="W126" s="93">
        <f t="shared" si="111"/>
        <v>2919.4308000000001</v>
      </c>
      <c r="X126" s="140">
        <f t="shared" si="112"/>
        <v>2919.4308000000001</v>
      </c>
      <c r="Y126" s="140">
        <f t="shared" ref="Y126:AG126" si="119">X126*(1+X$3)</f>
        <v>2942.7862464</v>
      </c>
      <c r="Z126" s="140">
        <f t="shared" si="119"/>
        <v>2969.2713226175997</v>
      </c>
      <c r="AA126" s="140">
        <f t="shared" si="119"/>
        <v>3007.8718498116282</v>
      </c>
      <c r="AB126" s="140">
        <f t="shared" si="119"/>
        <v>3049.9820557089911</v>
      </c>
      <c r="AC126" s="140">
        <f t="shared" si="119"/>
        <v>3104.8817327117531</v>
      </c>
      <c r="AD126" s="140">
        <f t="shared" si="119"/>
        <v>3160.7696039005646</v>
      </c>
      <c r="AE126" s="140">
        <f t="shared" si="119"/>
        <v>3217.6634567707747</v>
      </c>
      <c r="AF126" s="140">
        <f t="shared" si="119"/>
        <v>3275.5813989926487</v>
      </c>
      <c r="AG126" s="140">
        <f t="shared" si="119"/>
        <v>3334.5418641745164</v>
      </c>
    </row>
    <row r="127" spans="1:33" x14ac:dyDescent="0.25">
      <c r="A127" s="131" t="s">
        <v>235</v>
      </c>
      <c r="B127" s="99">
        <v>60</v>
      </c>
      <c r="C127" s="89">
        <f>Parameters!$D$17</f>
        <v>0.22</v>
      </c>
      <c r="D127" s="99"/>
      <c r="E127" s="89"/>
      <c r="F127" s="99"/>
      <c r="G127" s="89"/>
      <c r="H127" s="99">
        <v>120</v>
      </c>
      <c r="I127" s="89">
        <f>Parameters!$D$23</f>
        <v>0.31</v>
      </c>
      <c r="J127" s="99">
        <v>300</v>
      </c>
      <c r="K127" s="89">
        <f>Parameters!$D$25</f>
        <v>0.31</v>
      </c>
      <c r="L127" s="99"/>
      <c r="M127" s="89"/>
      <c r="N127" s="99"/>
      <c r="O127" s="89"/>
      <c r="P127" s="98">
        <v>35</v>
      </c>
      <c r="Q127" s="99"/>
      <c r="R127" s="98"/>
      <c r="S127" s="97"/>
      <c r="T127" s="102"/>
      <c r="U127" s="94"/>
      <c r="V127" s="86"/>
      <c r="W127" s="93">
        <f t="shared" si="111"/>
        <v>208.01439999999999</v>
      </c>
      <c r="X127" s="140">
        <f t="shared" si="112"/>
        <v>208.01439999999999</v>
      </c>
      <c r="Y127" s="140">
        <f t="shared" ref="Y127:AG127" si="120">X127*(1+X$3)</f>
        <v>209.67851519999999</v>
      </c>
      <c r="Z127" s="140">
        <f t="shared" si="120"/>
        <v>211.56562183679998</v>
      </c>
      <c r="AA127" s="140">
        <f t="shared" si="120"/>
        <v>214.31597492067834</v>
      </c>
      <c r="AB127" s="140">
        <f t="shared" si="120"/>
        <v>217.31639856956784</v>
      </c>
      <c r="AC127" s="140">
        <f t="shared" si="120"/>
        <v>221.22809374382007</v>
      </c>
      <c r="AD127" s="140">
        <f t="shared" si="120"/>
        <v>225.21019943120882</v>
      </c>
      <c r="AE127" s="140">
        <f t="shared" si="120"/>
        <v>229.26398302097058</v>
      </c>
      <c r="AF127" s="140">
        <f t="shared" si="120"/>
        <v>233.39073471534806</v>
      </c>
      <c r="AG127" s="140">
        <f t="shared" si="120"/>
        <v>237.59176794022432</v>
      </c>
    </row>
    <row r="128" spans="1:33" x14ac:dyDescent="0.25">
      <c r="A128" s="131" t="s">
        <v>234</v>
      </c>
      <c r="B128" s="99">
        <v>60</v>
      </c>
      <c r="C128" s="89">
        <f>Parameters!$D$17</f>
        <v>0.22</v>
      </c>
      <c r="D128" s="99"/>
      <c r="E128" s="89"/>
      <c r="F128" s="99"/>
      <c r="G128" s="89"/>
      <c r="H128" s="99">
        <v>120</v>
      </c>
      <c r="I128" s="89">
        <f>Parameters!$D$23</f>
        <v>0.31</v>
      </c>
      <c r="J128" s="99">
        <v>480</v>
      </c>
      <c r="K128" s="89">
        <f>Parameters!$D$25</f>
        <v>0.31</v>
      </c>
      <c r="L128" s="99"/>
      <c r="M128" s="89"/>
      <c r="N128" s="99"/>
      <c r="O128" s="89"/>
      <c r="P128" s="98">
        <v>35</v>
      </c>
      <c r="Q128" s="99"/>
      <c r="R128" s="98"/>
      <c r="S128" s="97"/>
      <c r="T128" s="102"/>
      <c r="U128" s="94"/>
      <c r="V128" s="86"/>
      <c r="W128" s="93">
        <f t="shared" si="111"/>
        <v>273.0772</v>
      </c>
      <c r="X128" s="140">
        <f t="shared" si="112"/>
        <v>273.0772</v>
      </c>
      <c r="Y128" s="140">
        <f t="shared" ref="Y128:AG128" si="121">X128*(1+X$3)</f>
        <v>275.26181760000003</v>
      </c>
      <c r="Z128" s="140">
        <f t="shared" si="121"/>
        <v>277.73917395839999</v>
      </c>
      <c r="AA128" s="140">
        <f t="shared" si="121"/>
        <v>281.34978321985915</v>
      </c>
      <c r="AB128" s="140">
        <f t="shared" si="121"/>
        <v>285.28868018493716</v>
      </c>
      <c r="AC128" s="140">
        <f t="shared" si="121"/>
        <v>290.42387642826606</v>
      </c>
      <c r="AD128" s="140">
        <f t="shared" si="121"/>
        <v>295.65150620397486</v>
      </c>
      <c r="AE128" s="140">
        <f t="shared" si="121"/>
        <v>300.97323331564644</v>
      </c>
      <c r="AF128" s="140">
        <f t="shared" si="121"/>
        <v>306.39075151532808</v>
      </c>
      <c r="AG128" s="140">
        <f t="shared" si="121"/>
        <v>311.90578504260401</v>
      </c>
    </row>
    <row r="129" spans="1:33" x14ac:dyDescent="0.25">
      <c r="A129" s="132" t="s">
        <v>233</v>
      </c>
      <c r="B129" s="91"/>
      <c r="C129" s="92"/>
      <c r="D129" s="91"/>
      <c r="E129" s="92"/>
      <c r="F129" s="91"/>
      <c r="G129" s="92"/>
      <c r="H129" s="91"/>
      <c r="I129" s="92"/>
      <c r="J129" s="91"/>
      <c r="K129" s="92"/>
      <c r="L129" s="91"/>
      <c r="M129" s="92"/>
      <c r="N129" s="91"/>
      <c r="O129" s="92"/>
      <c r="P129" s="92"/>
      <c r="Q129" s="91"/>
      <c r="R129" s="91"/>
      <c r="S129" s="92"/>
      <c r="T129" s="91"/>
      <c r="U129" s="91"/>
      <c r="V129" s="91"/>
      <c r="W129" s="90"/>
      <c r="X129" s="150"/>
      <c r="Y129" s="90"/>
      <c r="Z129" s="90"/>
      <c r="AA129" s="90"/>
      <c r="AB129" s="90"/>
      <c r="AC129" s="90"/>
      <c r="AD129" s="90"/>
      <c r="AE129" s="90"/>
      <c r="AF129" s="90"/>
      <c r="AG129" s="90"/>
    </row>
    <row r="130" spans="1:33" x14ac:dyDescent="0.25">
      <c r="A130" s="131" t="s">
        <v>232</v>
      </c>
      <c r="B130" s="99">
        <v>9</v>
      </c>
      <c r="C130" s="89">
        <f>Parameters!$D$17</f>
        <v>0.22</v>
      </c>
      <c r="D130" s="99"/>
      <c r="E130" s="89"/>
      <c r="F130" s="99">
        <v>39</v>
      </c>
      <c r="G130" s="89">
        <f>Parameters!$D$21</f>
        <v>0.22</v>
      </c>
      <c r="H130" s="99"/>
      <c r="I130" s="89"/>
      <c r="J130" s="99"/>
      <c r="K130" s="89"/>
      <c r="L130" s="99"/>
      <c r="M130" s="89"/>
      <c r="N130" s="99"/>
      <c r="O130" s="89"/>
      <c r="P130" s="98"/>
      <c r="Q130" s="99"/>
      <c r="R130" s="98"/>
      <c r="S130" s="97"/>
      <c r="T130" s="102"/>
      <c r="U130" s="94"/>
      <c r="V130" s="86"/>
      <c r="W130" s="93">
        <f t="shared" ref="W130:W137" si="122">IF((B130*C130+D130*E130+F130*G130+H130*I130+J130*K130+L130*M130+N130*O130+P130+Q130*R130)=0,"",
                          ((B130*C130+D130*E130+F130*G130+H130*I130+J130*K130+L130*M130+N130*O130)*IF(U130&gt;0,U130,1)+P130+IF(Q130=0,1,Q130)*R130)*(1+Overhead_Common)*IF(V130&gt;0,V130,1))</f>
        <v>12.31296</v>
      </c>
      <c r="X130" s="140">
        <f t="shared" ref="X130:X137" si="123">W130</f>
        <v>12.31296</v>
      </c>
      <c r="Y130" s="140">
        <f t="shared" ref="Y130:AG130" si="124">X130*(1+X$3)</f>
        <v>12.411463680000001</v>
      </c>
      <c r="Z130" s="140">
        <f t="shared" si="124"/>
        <v>12.523166853119999</v>
      </c>
      <c r="AA130" s="140">
        <f t="shared" si="124"/>
        <v>12.685968022210558</v>
      </c>
      <c r="AB130" s="140">
        <f t="shared" si="124"/>
        <v>12.863571574521506</v>
      </c>
      <c r="AC130" s="140">
        <f t="shared" si="124"/>
        <v>13.095115862862894</v>
      </c>
      <c r="AD130" s="140">
        <f t="shared" si="124"/>
        <v>13.330827948394425</v>
      </c>
      <c r="AE130" s="140">
        <f t="shared" si="124"/>
        <v>13.570782851465525</v>
      </c>
      <c r="AF130" s="140">
        <f t="shared" si="124"/>
        <v>13.815056942791905</v>
      </c>
      <c r="AG130" s="140">
        <f t="shared" si="124"/>
        <v>14.06372796776216</v>
      </c>
    </row>
    <row r="131" spans="1:33" x14ac:dyDescent="0.25">
      <c r="A131" s="131" t="s">
        <v>231</v>
      </c>
      <c r="B131" s="99">
        <v>30</v>
      </c>
      <c r="C131" s="89">
        <f>Parameters!$D$17</f>
        <v>0.22</v>
      </c>
      <c r="D131" s="99">
        <v>90</v>
      </c>
      <c r="E131" s="89">
        <f>Parameters!$D$19</f>
        <v>0.26</v>
      </c>
      <c r="F131" s="99">
        <v>135</v>
      </c>
      <c r="G131" s="89">
        <f>Parameters!$D$21</f>
        <v>0.22</v>
      </c>
      <c r="H131" s="99">
        <v>30</v>
      </c>
      <c r="I131" s="89">
        <f>Parameters!$D$23</f>
        <v>0.31</v>
      </c>
      <c r="J131" s="99"/>
      <c r="K131" s="89"/>
      <c r="L131" s="99"/>
      <c r="M131" s="89"/>
      <c r="N131" s="99"/>
      <c r="O131" s="89"/>
      <c r="P131" s="98"/>
      <c r="Q131" s="99"/>
      <c r="R131" s="98"/>
      <c r="S131" s="97"/>
      <c r="T131" s="102"/>
      <c r="U131" s="94"/>
      <c r="V131" s="86"/>
      <c r="W131" s="93">
        <f t="shared" si="122"/>
        <v>80.453999999999994</v>
      </c>
      <c r="X131" s="140">
        <f t="shared" si="123"/>
        <v>80.453999999999994</v>
      </c>
      <c r="Y131" s="140">
        <f t="shared" ref="Y131:AG131" si="125">X131*(1+X$3)</f>
        <v>81.09763199999999</v>
      </c>
      <c r="Z131" s="140">
        <f t="shared" si="125"/>
        <v>81.827510687999975</v>
      </c>
      <c r="AA131" s="140">
        <f t="shared" si="125"/>
        <v>82.891268326943973</v>
      </c>
      <c r="AB131" s="140">
        <f t="shared" si="125"/>
        <v>84.051746083521195</v>
      </c>
      <c r="AC131" s="140">
        <f t="shared" si="125"/>
        <v>85.564677513024577</v>
      </c>
      <c r="AD131" s="140">
        <f t="shared" si="125"/>
        <v>87.104841708259016</v>
      </c>
      <c r="AE131" s="140">
        <f t="shared" si="125"/>
        <v>88.672728859007677</v>
      </c>
      <c r="AF131" s="140">
        <f t="shared" si="125"/>
        <v>90.268837978469818</v>
      </c>
      <c r="AG131" s="140">
        <f t="shared" si="125"/>
        <v>91.893677062082276</v>
      </c>
    </row>
    <row r="132" spans="1:33" x14ac:dyDescent="0.25">
      <c r="A132" s="131" t="s">
        <v>230</v>
      </c>
      <c r="B132" s="99">
        <v>30</v>
      </c>
      <c r="C132" s="89">
        <f>Parameters!$D$17</f>
        <v>0.22</v>
      </c>
      <c r="D132" s="99">
        <v>180</v>
      </c>
      <c r="E132" s="89">
        <f>Parameters!$D$19</f>
        <v>0.26</v>
      </c>
      <c r="F132" s="99"/>
      <c r="G132" s="89"/>
      <c r="H132" s="99">
        <v>36</v>
      </c>
      <c r="I132" s="89">
        <f>Parameters!$D$23</f>
        <v>0.31</v>
      </c>
      <c r="J132" s="99"/>
      <c r="K132" s="89"/>
      <c r="L132" s="99"/>
      <c r="M132" s="89"/>
      <c r="N132" s="99"/>
      <c r="O132" s="89"/>
      <c r="P132" s="98"/>
      <c r="Q132" s="99"/>
      <c r="R132" s="98"/>
      <c r="S132" s="97"/>
      <c r="T132" s="102"/>
      <c r="U132" s="94"/>
      <c r="V132" s="86"/>
      <c r="W132" s="93">
        <f t="shared" si="122"/>
        <v>75.276960000000003</v>
      </c>
      <c r="X132" s="140">
        <f t="shared" si="123"/>
        <v>75.276960000000003</v>
      </c>
      <c r="Y132" s="140">
        <f t="shared" ref="Y132:AG132" si="126">X132*(1+X$3)</f>
        <v>75.879175680000003</v>
      </c>
      <c r="Z132" s="140">
        <f t="shared" si="126"/>
        <v>76.562088261119996</v>
      </c>
      <c r="AA132" s="140">
        <f t="shared" si="126"/>
        <v>77.557395408514552</v>
      </c>
      <c r="AB132" s="140">
        <f t="shared" si="126"/>
        <v>78.64319894423376</v>
      </c>
      <c r="AC132" s="140">
        <f t="shared" si="126"/>
        <v>80.058776525229973</v>
      </c>
      <c r="AD132" s="140">
        <f t="shared" si="126"/>
        <v>81.499834502684109</v>
      </c>
      <c r="AE132" s="140">
        <f t="shared" si="126"/>
        <v>82.966831523732424</v>
      </c>
      <c r="AF132" s="140">
        <f t="shared" si="126"/>
        <v>84.460234491159611</v>
      </c>
      <c r="AG132" s="140">
        <f t="shared" si="126"/>
        <v>85.980518712000489</v>
      </c>
    </row>
    <row r="133" spans="1:33" x14ac:dyDescent="0.25">
      <c r="A133" s="131" t="s">
        <v>229</v>
      </c>
      <c r="B133" s="99">
        <v>30</v>
      </c>
      <c r="C133" s="89">
        <f>Parameters!$D$17</f>
        <v>0.22</v>
      </c>
      <c r="D133" s="99"/>
      <c r="E133" s="89"/>
      <c r="F133" s="99"/>
      <c r="G133" s="89"/>
      <c r="H133" s="99">
        <v>30</v>
      </c>
      <c r="I133" s="89">
        <f>Parameters!$D$23</f>
        <v>0.31</v>
      </c>
      <c r="J133" s="99">
        <v>30</v>
      </c>
      <c r="K133" s="89">
        <f>Parameters!$D$25</f>
        <v>0.31</v>
      </c>
      <c r="L133" s="99"/>
      <c r="M133" s="89"/>
      <c r="N133" s="99"/>
      <c r="O133" s="89"/>
      <c r="P133" s="98">
        <v>22</v>
      </c>
      <c r="Q133" s="99"/>
      <c r="R133" s="98"/>
      <c r="S133" s="97"/>
      <c r="T133" s="102"/>
      <c r="U133" s="94"/>
      <c r="V133" s="86"/>
      <c r="W133" s="93">
        <f t="shared" si="122"/>
        <v>55.035200000000003</v>
      </c>
      <c r="X133" s="140">
        <f t="shared" si="123"/>
        <v>55.035200000000003</v>
      </c>
      <c r="Y133" s="140">
        <f t="shared" ref="Y133:AG133" si="127">X133*(1+X$3)</f>
        <v>55.475481600000002</v>
      </c>
      <c r="Z133" s="140">
        <f t="shared" si="127"/>
        <v>55.974760934399995</v>
      </c>
      <c r="AA133" s="140">
        <f t="shared" si="127"/>
        <v>56.702432826547188</v>
      </c>
      <c r="AB133" s="140">
        <f t="shared" si="127"/>
        <v>57.496266886118846</v>
      </c>
      <c r="AC133" s="140">
        <f t="shared" si="127"/>
        <v>58.531199690068988</v>
      </c>
      <c r="AD133" s="140">
        <f t="shared" si="127"/>
        <v>59.584761284490227</v>
      </c>
      <c r="AE133" s="140">
        <f t="shared" si="127"/>
        <v>60.657286987611052</v>
      </c>
      <c r="AF133" s="140">
        <f t="shared" si="127"/>
        <v>61.749118153388054</v>
      </c>
      <c r="AG133" s="140">
        <f t="shared" si="127"/>
        <v>62.860602280149038</v>
      </c>
    </row>
    <row r="134" spans="1:33" x14ac:dyDescent="0.25">
      <c r="A134" s="131" t="s">
        <v>228</v>
      </c>
      <c r="B134" s="99">
        <v>6</v>
      </c>
      <c r="C134" s="89">
        <f>Parameters!$D$17</f>
        <v>0.22</v>
      </c>
      <c r="D134" s="99"/>
      <c r="E134" s="89"/>
      <c r="F134" s="99"/>
      <c r="G134" s="89"/>
      <c r="H134" s="99">
        <v>150</v>
      </c>
      <c r="I134" s="89">
        <f>Parameters!$D$23</f>
        <v>0.31</v>
      </c>
      <c r="J134" s="99">
        <v>15</v>
      </c>
      <c r="K134" s="89">
        <f>Parameters!$D$25</f>
        <v>0.31</v>
      </c>
      <c r="L134" s="99">
        <v>15</v>
      </c>
      <c r="M134" s="89">
        <f>Parameters!$D$27</f>
        <v>0.31</v>
      </c>
      <c r="N134" s="99"/>
      <c r="O134" s="89"/>
      <c r="P134" s="98"/>
      <c r="Q134" s="99"/>
      <c r="R134" s="98"/>
      <c r="S134" s="97"/>
      <c r="T134" s="102"/>
      <c r="U134" s="94"/>
      <c r="V134" s="86"/>
      <c r="W134" s="93">
        <f t="shared" si="122"/>
        <v>66.601919999999993</v>
      </c>
      <c r="X134" s="140">
        <f t="shared" si="123"/>
        <v>66.601919999999993</v>
      </c>
      <c r="Y134" s="140">
        <f t="shared" ref="Y134:AG134" si="128">X134*(1+X$3)</f>
        <v>67.134735359999993</v>
      </c>
      <c r="Z134" s="140">
        <f t="shared" si="128"/>
        <v>67.738947978239992</v>
      </c>
      <c r="AA134" s="140">
        <f t="shared" si="128"/>
        <v>68.619554301957109</v>
      </c>
      <c r="AB134" s="140">
        <f t="shared" si="128"/>
        <v>69.580228062184503</v>
      </c>
      <c r="AC134" s="140">
        <f t="shared" si="128"/>
        <v>70.832672167303826</v>
      </c>
      <c r="AD134" s="140">
        <f t="shared" si="128"/>
        <v>72.107660266315293</v>
      </c>
      <c r="AE134" s="140">
        <f t="shared" si="128"/>
        <v>73.405598151108975</v>
      </c>
      <c r="AF134" s="140">
        <f t="shared" si="128"/>
        <v>74.726898917828933</v>
      </c>
      <c r="AG134" s="140">
        <f t="shared" si="128"/>
        <v>76.071983098349861</v>
      </c>
    </row>
    <row r="135" spans="1:33" x14ac:dyDescent="0.25">
      <c r="A135" s="131" t="s">
        <v>227</v>
      </c>
      <c r="B135" s="99">
        <v>360</v>
      </c>
      <c r="C135" s="89">
        <f>Parameters!$D$17</f>
        <v>0.22</v>
      </c>
      <c r="D135" s="99">
        <v>180</v>
      </c>
      <c r="E135" s="89">
        <f>Parameters!$D$19</f>
        <v>0.26</v>
      </c>
      <c r="F135" s="99">
        <v>420</v>
      </c>
      <c r="G135" s="89">
        <f>Parameters!$D$21</f>
        <v>0.22</v>
      </c>
      <c r="H135" s="99"/>
      <c r="I135" s="89"/>
      <c r="J135" s="99"/>
      <c r="K135" s="89"/>
      <c r="L135" s="99"/>
      <c r="M135" s="89"/>
      <c r="N135" s="99"/>
      <c r="O135" s="89"/>
      <c r="P135" s="98"/>
      <c r="Q135" s="99"/>
      <c r="R135" s="98">
        <v>2285.4</v>
      </c>
      <c r="S135" s="97"/>
      <c r="T135" s="102"/>
      <c r="U135" s="94"/>
      <c r="V135" s="86"/>
      <c r="W135" s="93">
        <f t="shared" si="122"/>
        <v>2919.4308000000001</v>
      </c>
      <c r="X135" s="140">
        <f t="shared" si="123"/>
        <v>2919.4308000000001</v>
      </c>
      <c r="Y135" s="140">
        <f t="shared" ref="Y135:AG135" si="129">X135*(1+X$3)</f>
        <v>2942.7862464</v>
      </c>
      <c r="Z135" s="140">
        <f t="shared" si="129"/>
        <v>2969.2713226175997</v>
      </c>
      <c r="AA135" s="140">
        <f t="shared" si="129"/>
        <v>3007.8718498116282</v>
      </c>
      <c r="AB135" s="140">
        <f t="shared" si="129"/>
        <v>3049.9820557089911</v>
      </c>
      <c r="AC135" s="140">
        <f t="shared" si="129"/>
        <v>3104.8817327117531</v>
      </c>
      <c r="AD135" s="140">
        <f t="shared" si="129"/>
        <v>3160.7696039005646</v>
      </c>
      <c r="AE135" s="140">
        <f t="shared" si="129"/>
        <v>3217.6634567707747</v>
      </c>
      <c r="AF135" s="140">
        <f t="shared" si="129"/>
        <v>3275.5813989926487</v>
      </c>
      <c r="AG135" s="140">
        <f t="shared" si="129"/>
        <v>3334.5418641745164</v>
      </c>
    </row>
    <row r="136" spans="1:33" x14ac:dyDescent="0.25">
      <c r="A136" s="131" t="s">
        <v>226</v>
      </c>
      <c r="B136" s="99">
        <v>300</v>
      </c>
      <c r="C136" s="89">
        <f>Parameters!$D$17</f>
        <v>0.22</v>
      </c>
      <c r="D136" s="99"/>
      <c r="E136" s="89"/>
      <c r="F136" s="99">
        <v>240</v>
      </c>
      <c r="G136" s="89">
        <f>Parameters!$D$21</f>
        <v>0.22</v>
      </c>
      <c r="H136" s="99"/>
      <c r="I136" s="89"/>
      <c r="J136" s="99">
        <v>540</v>
      </c>
      <c r="K136" s="89">
        <f>Parameters!$D$25</f>
        <v>0.31</v>
      </c>
      <c r="L136" s="99"/>
      <c r="M136" s="89"/>
      <c r="N136" s="99"/>
      <c r="O136" s="89"/>
      <c r="P136" s="98"/>
      <c r="Q136" s="99"/>
      <c r="R136" s="98">
        <v>1260</v>
      </c>
      <c r="S136" s="97"/>
      <c r="T136" s="102"/>
      <c r="U136" s="94"/>
      <c r="V136" s="86"/>
      <c r="W136" s="93">
        <f t="shared" si="122"/>
        <v>1802.8691999999999</v>
      </c>
      <c r="X136" s="140">
        <f t="shared" si="123"/>
        <v>1802.8691999999999</v>
      </c>
      <c r="Y136" s="140">
        <f t="shared" ref="Y136:AG136" si="130">X136*(1+X$3)</f>
        <v>1817.2921535999999</v>
      </c>
      <c r="Z136" s="140">
        <f t="shared" si="130"/>
        <v>1833.6477829823998</v>
      </c>
      <c r="AA136" s="140">
        <f t="shared" si="130"/>
        <v>1857.4852041611707</v>
      </c>
      <c r="AB136" s="140">
        <f t="shared" si="130"/>
        <v>1883.4899970194272</v>
      </c>
      <c r="AC136" s="140">
        <f t="shared" si="130"/>
        <v>1917.3928169657768</v>
      </c>
      <c r="AD136" s="140">
        <f t="shared" si="130"/>
        <v>1951.9058876711608</v>
      </c>
      <c r="AE136" s="140">
        <f t="shared" si="130"/>
        <v>1987.0401936492417</v>
      </c>
      <c r="AF136" s="140">
        <f t="shared" si="130"/>
        <v>2022.806917134928</v>
      </c>
      <c r="AG136" s="140">
        <f t="shared" si="130"/>
        <v>2059.2174416433568</v>
      </c>
    </row>
    <row r="137" spans="1:33" x14ac:dyDescent="0.25">
      <c r="A137" s="131" t="s">
        <v>225</v>
      </c>
      <c r="B137" s="105"/>
      <c r="C137" s="89"/>
      <c r="D137" s="105">
        <v>180</v>
      </c>
      <c r="E137" s="89">
        <f>Parameters!$D$19</f>
        <v>0.26</v>
      </c>
      <c r="F137" s="105">
        <v>120</v>
      </c>
      <c r="G137" s="89">
        <f>Parameters!$D$21</f>
        <v>0.22</v>
      </c>
      <c r="H137" s="105"/>
      <c r="I137" s="89"/>
      <c r="J137" s="105"/>
      <c r="K137" s="89"/>
      <c r="L137" s="105"/>
      <c r="M137" s="89"/>
      <c r="N137" s="105"/>
      <c r="O137" s="89"/>
      <c r="P137" s="89"/>
      <c r="Q137" s="105"/>
      <c r="R137" s="89"/>
      <c r="S137" s="105"/>
      <c r="T137" s="102"/>
      <c r="U137" s="94"/>
      <c r="V137" s="86"/>
      <c r="W137" s="93">
        <f t="shared" si="122"/>
        <v>85.351199999999992</v>
      </c>
      <c r="X137" s="140">
        <f t="shared" si="123"/>
        <v>85.351199999999992</v>
      </c>
      <c r="Y137" s="140">
        <f t="shared" ref="Y137:AG137" si="131">X137*(1+X$3)</f>
        <v>86.03400959999999</v>
      </c>
      <c r="Z137" s="140">
        <f t="shared" si="131"/>
        <v>86.808315686399979</v>
      </c>
      <c r="AA137" s="140">
        <f t="shared" si="131"/>
        <v>87.936823790323174</v>
      </c>
      <c r="AB137" s="140">
        <f t="shared" si="131"/>
        <v>89.167939323387699</v>
      </c>
      <c r="AC137" s="140">
        <f t="shared" si="131"/>
        <v>90.77296223120868</v>
      </c>
      <c r="AD137" s="140">
        <f t="shared" si="131"/>
        <v>92.406875551370433</v>
      </c>
      <c r="AE137" s="140">
        <f t="shared" si="131"/>
        <v>94.070199311295099</v>
      </c>
      <c r="AF137" s="140">
        <f t="shared" si="131"/>
        <v>95.76346289889841</v>
      </c>
      <c r="AG137" s="140">
        <f t="shared" si="131"/>
        <v>97.48720523107859</v>
      </c>
    </row>
    <row r="138" spans="1:33" x14ac:dyDescent="0.25">
      <c r="A138" s="132" t="s">
        <v>224</v>
      </c>
      <c r="B138" s="91"/>
      <c r="C138" s="92"/>
      <c r="D138" s="91"/>
      <c r="E138" s="92"/>
      <c r="F138" s="91"/>
      <c r="G138" s="92"/>
      <c r="H138" s="91"/>
      <c r="I138" s="92"/>
      <c r="J138" s="91"/>
      <c r="K138" s="92"/>
      <c r="L138" s="91"/>
      <c r="M138" s="92"/>
      <c r="N138" s="91"/>
      <c r="O138" s="92"/>
      <c r="P138" s="92"/>
      <c r="Q138" s="91"/>
      <c r="R138" s="91"/>
      <c r="S138" s="92"/>
      <c r="T138" s="91"/>
      <c r="U138" s="91"/>
      <c r="V138" s="91"/>
      <c r="W138" s="90"/>
      <c r="X138" s="150"/>
      <c r="Y138" s="90"/>
      <c r="Z138" s="90"/>
      <c r="AA138" s="90"/>
      <c r="AB138" s="90"/>
      <c r="AC138" s="90"/>
      <c r="AD138" s="90"/>
      <c r="AE138" s="90"/>
      <c r="AF138" s="90"/>
      <c r="AG138" s="90"/>
    </row>
    <row r="139" spans="1:33" ht="30" x14ac:dyDescent="0.25">
      <c r="A139" s="135" t="s">
        <v>223</v>
      </c>
      <c r="B139" s="99">
        <v>195</v>
      </c>
      <c r="C139" s="89">
        <f>Parameters!$D$17</f>
        <v>0.22</v>
      </c>
      <c r="D139" s="99">
        <v>120</v>
      </c>
      <c r="E139" s="89">
        <f>Parameters!$D$19</f>
        <v>0.26</v>
      </c>
      <c r="F139" s="99">
        <v>525</v>
      </c>
      <c r="G139" s="89">
        <f>Parameters!$D$21</f>
        <v>0.22</v>
      </c>
      <c r="H139" s="99"/>
      <c r="I139" s="89"/>
      <c r="J139" s="99">
        <v>8244</v>
      </c>
      <c r="K139" s="89">
        <f>Parameters!$D$25</f>
        <v>0.31</v>
      </c>
      <c r="L139" s="99">
        <v>420</v>
      </c>
      <c r="M139" s="89">
        <f>Parameters!$D$27</f>
        <v>0.31</v>
      </c>
      <c r="N139" s="99"/>
      <c r="O139" s="89"/>
      <c r="P139" s="98">
        <v>4095.3928571428601</v>
      </c>
      <c r="Q139" s="99"/>
      <c r="R139" s="98"/>
      <c r="S139" s="97"/>
      <c r="T139" s="104" t="s">
        <v>222</v>
      </c>
      <c r="U139" s="103"/>
      <c r="V139" s="146">
        <f>1/Parameters!$B$13</f>
        <v>8.3333333333333329E-2</v>
      </c>
      <c r="W139" s="93">
        <f t="shared" ref="W139:W146" si="132">IF((B139*C139+D139*E139+F139*G139+H139*I139+J139*K139+L139*M139+N139*O139+P139+Q139*R139)=0,"",
                          ((B139*C139+D139*E139+F139*G139+H139*I139+J139*K139+L139*M139+N139*O139)*IF(U139&gt;0,U139,1)+P139+IF(Q139=0,1,Q139)*R139)*(1+Overhead_Common)*IF(V139&gt;0,V139,1))</f>
        <v>677.33259261904777</v>
      </c>
      <c r="X139" s="140">
        <f t="shared" ref="X139:X146" si="133">W139</f>
        <v>677.33259261904777</v>
      </c>
      <c r="Y139" s="140">
        <f t="shared" ref="Y139:AG139" si="134">X139*(1+X$3)</f>
        <v>682.75125336000019</v>
      </c>
      <c r="Z139" s="140">
        <f t="shared" si="134"/>
        <v>688.89601464024008</v>
      </c>
      <c r="AA139" s="140">
        <f t="shared" si="134"/>
        <v>697.8516628305631</v>
      </c>
      <c r="AB139" s="140">
        <f t="shared" si="134"/>
        <v>707.62158611019095</v>
      </c>
      <c r="AC139" s="140">
        <f t="shared" si="134"/>
        <v>720.35877466017439</v>
      </c>
      <c r="AD139" s="140">
        <f t="shared" si="134"/>
        <v>733.32523260405753</v>
      </c>
      <c r="AE139" s="140">
        <f t="shared" si="134"/>
        <v>746.52508679093057</v>
      </c>
      <c r="AF139" s="140">
        <f t="shared" si="134"/>
        <v>759.96253835316736</v>
      </c>
      <c r="AG139" s="140">
        <f t="shared" si="134"/>
        <v>773.64186404352438</v>
      </c>
    </row>
    <row r="140" spans="1:33" x14ac:dyDescent="0.25">
      <c r="A140" s="135" t="s">
        <v>221</v>
      </c>
      <c r="B140" s="88">
        <v>135</v>
      </c>
      <c r="C140" s="89">
        <f>Parameters!$D$17</f>
        <v>0.22</v>
      </c>
      <c r="D140" s="88">
        <v>1140</v>
      </c>
      <c r="E140" s="89">
        <f>Parameters!$D$19</f>
        <v>0.26</v>
      </c>
      <c r="F140" s="87"/>
      <c r="G140" s="87"/>
      <c r="H140" s="87"/>
      <c r="I140" s="87"/>
      <c r="J140" s="88">
        <v>570</v>
      </c>
      <c r="K140" s="89">
        <f>Parameters!$D$25</f>
        <v>0.31</v>
      </c>
      <c r="L140" s="87"/>
      <c r="M140" s="87"/>
      <c r="N140" s="87"/>
      <c r="O140" s="87"/>
      <c r="P140" s="93"/>
      <c r="Q140" s="87"/>
      <c r="R140" s="87"/>
      <c r="S140" s="87"/>
      <c r="T140" s="100"/>
      <c r="U140" s="85"/>
      <c r="V140" s="148"/>
      <c r="W140" s="93">
        <f t="shared" si="132"/>
        <v>586.26479999999992</v>
      </c>
      <c r="X140" s="140">
        <f t="shared" si="133"/>
        <v>586.26479999999992</v>
      </c>
      <c r="Y140" s="140">
        <f t="shared" ref="Y140:AG140" si="135">X140*(1+X$3)</f>
        <v>590.95491839999988</v>
      </c>
      <c r="Z140" s="140">
        <f t="shared" si="135"/>
        <v>596.27351266559981</v>
      </c>
      <c r="AA140" s="140">
        <f t="shared" si="135"/>
        <v>604.02506833025257</v>
      </c>
      <c r="AB140" s="140">
        <f t="shared" si="135"/>
        <v>612.48141928687608</v>
      </c>
      <c r="AC140" s="140">
        <f t="shared" si="135"/>
        <v>623.50608483403983</v>
      </c>
      <c r="AD140" s="140">
        <f t="shared" si="135"/>
        <v>634.72919436105258</v>
      </c>
      <c r="AE140" s="140">
        <f t="shared" si="135"/>
        <v>646.15431985955149</v>
      </c>
      <c r="AF140" s="140">
        <f t="shared" si="135"/>
        <v>657.78509761702344</v>
      </c>
      <c r="AG140" s="140">
        <f t="shared" si="135"/>
        <v>669.62522937412984</v>
      </c>
    </row>
    <row r="141" spans="1:33" x14ac:dyDescent="0.25">
      <c r="A141" s="135" t="s">
        <v>220</v>
      </c>
      <c r="B141" s="88">
        <v>135</v>
      </c>
      <c r="C141" s="89">
        <f>Parameters!$D$17</f>
        <v>0.22</v>
      </c>
      <c r="D141" s="88">
        <v>1020</v>
      </c>
      <c r="E141" s="89">
        <f>Parameters!$D$19</f>
        <v>0.26</v>
      </c>
      <c r="F141" s="87"/>
      <c r="G141" s="87"/>
      <c r="H141" s="87"/>
      <c r="I141" s="87"/>
      <c r="J141" s="88">
        <v>570</v>
      </c>
      <c r="K141" s="89">
        <f>Parameters!$D$25</f>
        <v>0.31</v>
      </c>
      <c r="L141" s="87"/>
      <c r="M141" s="87"/>
      <c r="N141" s="87"/>
      <c r="O141" s="87"/>
      <c r="P141" s="93"/>
      <c r="Q141" s="87"/>
      <c r="R141" s="87"/>
      <c r="S141" s="87"/>
      <c r="T141" s="100"/>
      <c r="U141" s="85"/>
      <c r="V141" s="148"/>
      <c r="W141" s="93">
        <f t="shared" si="132"/>
        <v>549.88559999999995</v>
      </c>
      <c r="X141" s="140">
        <f t="shared" si="133"/>
        <v>549.88559999999995</v>
      </c>
      <c r="Y141" s="140">
        <f t="shared" ref="Y141:AG141" si="136">X141*(1+X$3)</f>
        <v>554.28468479999992</v>
      </c>
      <c r="Z141" s="140">
        <f t="shared" si="136"/>
        <v>559.27324696319988</v>
      </c>
      <c r="AA141" s="140">
        <f t="shared" si="136"/>
        <v>566.54379917372137</v>
      </c>
      <c r="AB141" s="140">
        <f t="shared" si="136"/>
        <v>574.47541236215352</v>
      </c>
      <c r="AC141" s="140">
        <f t="shared" si="136"/>
        <v>584.81596978467235</v>
      </c>
      <c r="AD141" s="140">
        <f t="shared" si="136"/>
        <v>595.34265724079648</v>
      </c>
      <c r="AE141" s="140">
        <f t="shared" si="136"/>
        <v>606.05882507113085</v>
      </c>
      <c r="AF141" s="140">
        <f t="shared" si="136"/>
        <v>616.96788392241126</v>
      </c>
      <c r="AG141" s="140">
        <f t="shared" si="136"/>
        <v>628.07330583301473</v>
      </c>
    </row>
    <row r="142" spans="1:33" x14ac:dyDescent="0.25">
      <c r="A142" s="135" t="s">
        <v>219</v>
      </c>
      <c r="B142" s="88">
        <v>60</v>
      </c>
      <c r="C142" s="89">
        <f>Parameters!$D$17</f>
        <v>0.22</v>
      </c>
      <c r="D142" s="88"/>
      <c r="E142" s="87"/>
      <c r="F142" s="87"/>
      <c r="G142" s="87"/>
      <c r="H142" s="87">
        <v>90</v>
      </c>
      <c r="I142" s="89">
        <f>Parameters!$D$23</f>
        <v>0.31</v>
      </c>
      <c r="J142" s="88">
        <v>210</v>
      </c>
      <c r="K142" s="89">
        <f>Parameters!$D$25</f>
        <v>0.31</v>
      </c>
      <c r="L142" s="87"/>
      <c r="M142" s="87"/>
      <c r="N142" s="87"/>
      <c r="O142" s="87"/>
      <c r="P142" s="93"/>
      <c r="Q142" s="87"/>
      <c r="R142" s="87"/>
      <c r="S142" s="87"/>
      <c r="T142" s="100"/>
      <c r="U142" s="85"/>
      <c r="V142" s="148"/>
      <c r="W142" s="93">
        <f t="shared" si="132"/>
        <v>123.82919999999997</v>
      </c>
      <c r="X142" s="140">
        <f t="shared" si="133"/>
        <v>123.82919999999997</v>
      </c>
      <c r="Y142" s="140">
        <f t="shared" ref="Y142:AG142" si="137">X142*(1+X$3)</f>
        <v>124.81983359999997</v>
      </c>
      <c r="Z142" s="140">
        <f t="shared" si="137"/>
        <v>125.94321210239995</v>
      </c>
      <c r="AA142" s="140">
        <f t="shared" si="137"/>
        <v>127.58047385973114</v>
      </c>
      <c r="AB142" s="140">
        <f t="shared" si="137"/>
        <v>129.36660049376738</v>
      </c>
      <c r="AC142" s="140">
        <f t="shared" si="137"/>
        <v>131.6951993026552</v>
      </c>
      <c r="AD142" s="140">
        <f t="shared" si="137"/>
        <v>134.06571289010299</v>
      </c>
      <c r="AE142" s="140">
        <f t="shared" si="137"/>
        <v>136.47889572212483</v>
      </c>
      <c r="AF142" s="140">
        <f t="shared" si="137"/>
        <v>138.93551584512309</v>
      </c>
      <c r="AG142" s="140">
        <f t="shared" si="137"/>
        <v>141.4363551303353</v>
      </c>
    </row>
    <row r="143" spans="1:33" x14ac:dyDescent="0.25">
      <c r="A143" s="135" t="s">
        <v>218</v>
      </c>
      <c r="B143" s="99">
        <v>60</v>
      </c>
      <c r="C143" s="89">
        <f>Parameters!$D$17</f>
        <v>0.22</v>
      </c>
      <c r="D143" s="99"/>
      <c r="E143" s="89"/>
      <c r="F143" s="99"/>
      <c r="G143" s="89"/>
      <c r="H143" s="99">
        <v>90</v>
      </c>
      <c r="I143" s="89">
        <f>Parameters!$D$23</f>
        <v>0.31</v>
      </c>
      <c r="J143" s="99">
        <v>60</v>
      </c>
      <c r="K143" s="89">
        <f>Parameters!$D$25</f>
        <v>0.31</v>
      </c>
      <c r="L143" s="99"/>
      <c r="M143" s="89"/>
      <c r="N143" s="99"/>
      <c r="O143" s="89"/>
      <c r="P143" s="98"/>
      <c r="Q143" s="99"/>
      <c r="R143" s="98"/>
      <c r="S143" s="97"/>
      <c r="T143" s="102"/>
      <c r="U143" s="94"/>
      <c r="V143" s="86"/>
      <c r="W143" s="93">
        <f t="shared" si="132"/>
        <v>69.610199999999992</v>
      </c>
      <c r="X143" s="140">
        <f t="shared" si="133"/>
        <v>69.610199999999992</v>
      </c>
      <c r="Y143" s="140">
        <f t="shared" ref="Y143:AG143" si="138">X143*(1+X$3)</f>
        <v>70.167081599999989</v>
      </c>
      <c r="Z143" s="140">
        <f t="shared" si="138"/>
        <v>70.798585334399988</v>
      </c>
      <c r="AA143" s="140">
        <f t="shared" si="138"/>
        <v>71.718966943747176</v>
      </c>
      <c r="AB143" s="140">
        <f t="shared" si="138"/>
        <v>72.723032480959631</v>
      </c>
      <c r="AC143" s="140">
        <f t="shared" si="138"/>
        <v>74.032047065616908</v>
      </c>
      <c r="AD143" s="140">
        <f t="shared" si="138"/>
        <v>75.36462391279801</v>
      </c>
      <c r="AE143" s="140">
        <f t="shared" si="138"/>
        <v>76.721187143228377</v>
      </c>
      <c r="AF143" s="140">
        <f t="shared" si="138"/>
        <v>78.102168511806482</v>
      </c>
      <c r="AG143" s="140">
        <f t="shared" si="138"/>
        <v>79.508007545018998</v>
      </c>
    </row>
    <row r="144" spans="1:33" ht="51" x14ac:dyDescent="0.25">
      <c r="A144" s="135" t="s">
        <v>217</v>
      </c>
      <c r="B144" s="99"/>
      <c r="C144" s="89"/>
      <c r="D144" s="99"/>
      <c r="E144" s="89"/>
      <c r="F144" s="99"/>
      <c r="G144" s="89"/>
      <c r="H144" s="99"/>
      <c r="I144" s="89"/>
      <c r="J144" s="99">
        <v>60</v>
      </c>
      <c r="K144" s="89">
        <f>Parameters!$D$25</f>
        <v>0.31</v>
      </c>
      <c r="L144" s="99"/>
      <c r="M144" s="89"/>
      <c r="N144" s="99"/>
      <c r="O144" s="89"/>
      <c r="P144" s="98"/>
      <c r="Q144" s="99"/>
      <c r="R144" s="98"/>
      <c r="S144" s="97"/>
      <c r="T144" s="96" t="s">
        <v>208</v>
      </c>
      <c r="U144" s="95">
        <f>Parameters!$B$7</f>
        <v>1.5</v>
      </c>
      <c r="V144" s="86"/>
      <c r="W144" s="93">
        <f t="shared" si="132"/>
        <v>32.531399999999998</v>
      </c>
      <c r="X144" s="140">
        <f t="shared" si="133"/>
        <v>32.531399999999998</v>
      </c>
      <c r="Y144" s="140">
        <f t="shared" ref="Y144:AG144" si="139">X144*(1+X$3)</f>
        <v>32.791651199999997</v>
      </c>
      <c r="Z144" s="140">
        <f t="shared" si="139"/>
        <v>33.086776060799991</v>
      </c>
      <c r="AA144" s="140">
        <f t="shared" si="139"/>
        <v>33.516904149590388</v>
      </c>
      <c r="AB144" s="140">
        <f t="shared" si="139"/>
        <v>33.986140807684656</v>
      </c>
      <c r="AC144" s="140">
        <f t="shared" si="139"/>
        <v>34.597891342222979</v>
      </c>
      <c r="AD144" s="140">
        <f t="shared" si="139"/>
        <v>35.220653386382992</v>
      </c>
      <c r="AE144" s="140">
        <f t="shared" si="139"/>
        <v>35.854625147337885</v>
      </c>
      <c r="AF144" s="140">
        <f t="shared" si="139"/>
        <v>36.500008399989966</v>
      </c>
      <c r="AG144" s="140">
        <f t="shared" si="139"/>
        <v>37.157008551189783</v>
      </c>
    </row>
    <row r="145" spans="1:33" ht="38.25" x14ac:dyDescent="0.25">
      <c r="A145" s="135" t="s">
        <v>216</v>
      </c>
      <c r="B145" s="87"/>
      <c r="C145" s="87"/>
      <c r="D145" s="87"/>
      <c r="E145" s="87"/>
      <c r="F145" s="87"/>
      <c r="G145" s="87"/>
      <c r="H145" s="87"/>
      <c r="I145" s="87"/>
      <c r="J145" s="88">
        <v>60</v>
      </c>
      <c r="K145" s="89">
        <f>Parameters!$D$25</f>
        <v>0.31</v>
      </c>
      <c r="L145" s="87"/>
      <c r="M145" s="87"/>
      <c r="N145" s="87"/>
      <c r="O145" s="87"/>
      <c r="P145" s="93"/>
      <c r="Q145" s="87"/>
      <c r="R145" s="87"/>
      <c r="S145" s="87"/>
      <c r="T145" s="101" t="s">
        <v>215</v>
      </c>
      <c r="U145" s="95">
        <f>Parameters!$B$8</f>
        <v>1.35</v>
      </c>
      <c r="V145" s="86"/>
      <c r="W145" s="93">
        <f t="shared" si="132"/>
        <v>29.278260000000003</v>
      </c>
      <c r="X145" s="140">
        <f t="shared" si="133"/>
        <v>29.278260000000003</v>
      </c>
      <c r="Y145" s="140">
        <f t="shared" ref="Y145:AG145" si="140">X145*(1+X$3)</f>
        <v>29.512486080000002</v>
      </c>
      <c r="Z145" s="140">
        <f t="shared" si="140"/>
        <v>29.778098454719999</v>
      </c>
      <c r="AA145" s="140">
        <f t="shared" si="140"/>
        <v>30.165213734631354</v>
      </c>
      <c r="AB145" s="140">
        <f t="shared" si="140"/>
        <v>30.587526726916195</v>
      </c>
      <c r="AC145" s="140">
        <f t="shared" si="140"/>
        <v>31.138102208000689</v>
      </c>
      <c r="AD145" s="140">
        <f t="shared" si="140"/>
        <v>31.6985880477447</v>
      </c>
      <c r="AE145" s="140">
        <f t="shared" si="140"/>
        <v>32.269162632604107</v>
      </c>
      <c r="AF145" s="140">
        <f t="shared" si="140"/>
        <v>32.850007559990985</v>
      </c>
      <c r="AG145" s="140">
        <f t="shared" si="140"/>
        <v>33.441307696070822</v>
      </c>
    </row>
    <row r="146" spans="1:33" ht="51" x14ac:dyDescent="0.25">
      <c r="A146" s="135" t="s">
        <v>214</v>
      </c>
      <c r="B146" s="87"/>
      <c r="C146" s="87"/>
      <c r="D146" s="87"/>
      <c r="E146" s="87"/>
      <c r="F146" s="87"/>
      <c r="G146" s="87"/>
      <c r="H146" s="87"/>
      <c r="I146" s="87"/>
      <c r="J146" s="88">
        <v>60</v>
      </c>
      <c r="K146" s="89">
        <f>Parameters!$D$25</f>
        <v>0.31</v>
      </c>
      <c r="L146" s="87"/>
      <c r="M146" s="87"/>
      <c r="N146" s="87"/>
      <c r="O146" s="87"/>
      <c r="P146" s="93"/>
      <c r="Q146" s="87"/>
      <c r="R146" s="87"/>
      <c r="S146" s="87"/>
      <c r="T146" s="101" t="s">
        <v>213</v>
      </c>
      <c r="U146" s="95">
        <f>Parameters!$B$6</f>
        <v>1.75</v>
      </c>
      <c r="V146" s="86"/>
      <c r="W146" s="93">
        <f t="shared" si="132"/>
        <v>37.953300000000006</v>
      </c>
      <c r="X146" s="140">
        <f t="shared" si="133"/>
        <v>37.953300000000006</v>
      </c>
      <c r="Y146" s="140">
        <f t="shared" ref="Y146:AG146" si="141">X146*(1+X$3)</f>
        <v>38.256926400000005</v>
      </c>
      <c r="Z146" s="140">
        <f t="shared" si="141"/>
        <v>38.601238737599999</v>
      </c>
      <c r="AA146" s="140">
        <f t="shared" si="141"/>
        <v>39.103054841188793</v>
      </c>
      <c r="AB146" s="140">
        <f t="shared" si="141"/>
        <v>39.650497608965438</v>
      </c>
      <c r="AC146" s="140">
        <f t="shared" si="141"/>
        <v>40.364206565926814</v>
      </c>
      <c r="AD146" s="140">
        <f t="shared" si="141"/>
        <v>41.090762284113495</v>
      </c>
      <c r="AE146" s="140">
        <f t="shared" si="141"/>
        <v>41.830396005227541</v>
      </c>
      <c r="AF146" s="140">
        <f t="shared" si="141"/>
        <v>42.583343133321641</v>
      </c>
      <c r="AG146" s="140">
        <f t="shared" si="141"/>
        <v>43.349843309721429</v>
      </c>
    </row>
    <row r="147" spans="1:33" x14ac:dyDescent="0.25">
      <c r="A147" s="132" t="s">
        <v>212</v>
      </c>
      <c r="B147" s="91"/>
      <c r="C147" s="92"/>
      <c r="D147" s="91"/>
      <c r="E147" s="92"/>
      <c r="F147" s="91"/>
      <c r="G147" s="92"/>
      <c r="H147" s="91"/>
      <c r="I147" s="92"/>
      <c r="J147" s="91"/>
      <c r="K147" s="92"/>
      <c r="L147" s="91"/>
      <c r="M147" s="92"/>
      <c r="N147" s="91"/>
      <c r="O147" s="92"/>
      <c r="P147" s="92"/>
      <c r="Q147" s="91"/>
      <c r="R147" s="91"/>
      <c r="S147" s="92"/>
      <c r="T147" s="91"/>
      <c r="U147" s="91"/>
      <c r="V147" s="91"/>
      <c r="W147" s="90"/>
      <c r="X147" s="150"/>
      <c r="Y147" s="90"/>
      <c r="Z147" s="90"/>
      <c r="AA147" s="90"/>
      <c r="AB147" s="90"/>
      <c r="AC147" s="90"/>
      <c r="AD147" s="90"/>
      <c r="AE147" s="90"/>
      <c r="AF147" s="90"/>
      <c r="AG147" s="90"/>
    </row>
    <row r="148" spans="1:33" x14ac:dyDescent="0.25">
      <c r="A148" s="135" t="s">
        <v>211</v>
      </c>
      <c r="B148" s="88">
        <v>30</v>
      </c>
      <c r="C148" s="89">
        <f>Parameters!$D$17</f>
        <v>0.22</v>
      </c>
      <c r="D148" s="87"/>
      <c r="E148" s="87"/>
      <c r="F148" s="88">
        <v>460</v>
      </c>
      <c r="G148" s="89">
        <f>Parameters!$D$21</f>
        <v>0.22</v>
      </c>
      <c r="H148" s="87"/>
      <c r="I148" s="87"/>
      <c r="J148" s="87"/>
      <c r="K148" s="87"/>
      <c r="L148" s="87"/>
      <c r="M148" s="87"/>
      <c r="N148" s="87"/>
      <c r="O148" s="87"/>
      <c r="P148" s="93"/>
      <c r="Q148" s="87"/>
      <c r="R148" s="87"/>
      <c r="S148" s="87"/>
      <c r="T148" s="100"/>
      <c r="U148" s="85"/>
      <c r="V148" s="148"/>
      <c r="W148" s="93">
        <f>IF((B148*C148+D148*E148+F148*G148+H148*I148+J148*K148+L148*M148+N148*O148+P148+Q148*R148)=0,"",
                          ((B148*C148+D148*E148+F148*G148+H148*I148+J148*K148+L148*M148+N148*O148)*IF(U148&gt;0,U148,1)+P148+IF(Q148=0,1,Q148)*R148)*(1+Overhead_Common)*IF(V148&gt;0,V148,1))</f>
        <v>125.69479999999999</v>
      </c>
      <c r="X148" s="140">
        <f>W148</f>
        <v>125.69479999999999</v>
      </c>
      <c r="Y148" s="140">
        <f t="shared" ref="Y148:AG148" si="142">X148*(1+X$3)</f>
        <v>126.70035839999998</v>
      </c>
      <c r="Z148" s="140">
        <f t="shared" si="142"/>
        <v>127.84066162559998</v>
      </c>
      <c r="AA148" s="140">
        <f t="shared" si="142"/>
        <v>129.50259022673276</v>
      </c>
      <c r="AB148" s="140">
        <f t="shared" si="142"/>
        <v>131.31562648990703</v>
      </c>
      <c r="AC148" s="140">
        <f t="shared" si="142"/>
        <v>133.67930776672537</v>
      </c>
      <c r="AD148" s="140">
        <f t="shared" si="142"/>
        <v>136.08553530652642</v>
      </c>
      <c r="AE148" s="140">
        <f t="shared" si="142"/>
        <v>138.53507494204391</v>
      </c>
      <c r="AF148" s="140">
        <f t="shared" si="142"/>
        <v>141.0287062910007</v>
      </c>
      <c r="AG148" s="140">
        <f t="shared" si="142"/>
        <v>143.56722300423871</v>
      </c>
    </row>
    <row r="149" spans="1:33" x14ac:dyDescent="0.25">
      <c r="A149" s="135" t="s">
        <v>210</v>
      </c>
      <c r="B149" s="88">
        <v>90</v>
      </c>
      <c r="C149" s="89">
        <f>Parameters!$D$17</f>
        <v>0.22</v>
      </c>
      <c r="D149" s="87"/>
      <c r="E149" s="87"/>
      <c r="F149" s="87"/>
      <c r="G149" s="87"/>
      <c r="H149" s="87"/>
      <c r="I149" s="87"/>
      <c r="J149" s="88">
        <v>460</v>
      </c>
      <c r="K149" s="89">
        <f>Parameters!$D$25</f>
        <v>0.31</v>
      </c>
      <c r="L149" s="87"/>
      <c r="M149" s="87"/>
      <c r="N149" s="87"/>
      <c r="O149" s="87"/>
      <c r="P149" s="93"/>
      <c r="Q149" s="87"/>
      <c r="R149" s="87"/>
      <c r="S149" s="87"/>
      <c r="T149" s="100"/>
      <c r="U149" s="85"/>
      <c r="V149" s="148"/>
      <c r="W149" s="93">
        <f>IF((B149*C149+D149*E149+F149*G149+H149*I149+J149*K149+L149*M149+N149*O149+P149+Q149*R149)=0,"",
                          ((B149*C149+D149*E149+F149*G149+H149*I149+J149*K149+L149*M149+N149*O149)*IF(U149&gt;0,U149,1)+P149+IF(Q149=0,1,Q149)*R149)*(1+Overhead_Common)*IF(V149&gt;0,V149,1))</f>
        <v>189.35839999999999</v>
      </c>
      <c r="X149" s="140">
        <f>W149</f>
        <v>189.35839999999999</v>
      </c>
      <c r="Y149" s="140">
        <f t="shared" ref="Y149:AG149" si="143">X149*(1+X$3)</f>
        <v>190.87326719999999</v>
      </c>
      <c r="Z149" s="140">
        <f t="shared" si="143"/>
        <v>192.59112660479997</v>
      </c>
      <c r="AA149" s="140">
        <f t="shared" si="143"/>
        <v>195.09481125066236</v>
      </c>
      <c r="AB149" s="140">
        <f t="shared" si="143"/>
        <v>197.82613860817165</v>
      </c>
      <c r="AC149" s="140">
        <f t="shared" si="143"/>
        <v>201.38700910311874</v>
      </c>
      <c r="AD149" s="140">
        <f t="shared" si="143"/>
        <v>205.01197526697487</v>
      </c>
      <c r="AE149" s="140">
        <f t="shared" si="143"/>
        <v>208.70219082178042</v>
      </c>
      <c r="AF149" s="140">
        <f t="shared" si="143"/>
        <v>212.45883025657247</v>
      </c>
      <c r="AG149" s="140">
        <f t="shared" si="143"/>
        <v>216.28308920119079</v>
      </c>
    </row>
    <row r="150" spans="1:33" ht="51" x14ac:dyDescent="0.25">
      <c r="A150" s="135" t="s">
        <v>209</v>
      </c>
      <c r="B150" s="99"/>
      <c r="C150" s="89"/>
      <c r="D150" s="99"/>
      <c r="E150" s="89"/>
      <c r="F150" s="99"/>
      <c r="G150" s="89"/>
      <c r="H150" s="99"/>
      <c r="I150" s="89"/>
      <c r="J150" s="99">
        <v>60</v>
      </c>
      <c r="K150" s="89">
        <f>Parameters!$D$25</f>
        <v>0.31</v>
      </c>
      <c r="L150" s="99"/>
      <c r="M150" s="89"/>
      <c r="N150" s="99"/>
      <c r="O150" s="89"/>
      <c r="P150" s="98"/>
      <c r="Q150" s="99"/>
      <c r="R150" s="98"/>
      <c r="S150" s="97"/>
      <c r="T150" s="96" t="s">
        <v>208</v>
      </c>
      <c r="U150" s="95">
        <f>Parameters!$B$7</f>
        <v>1.5</v>
      </c>
      <c r="V150" s="86"/>
      <c r="W150" s="93">
        <f>IF((B150*C150+D150*E150+F150*G150+H150*I150+J150*K150+L150*M150+N150*O150+P150+Q150*R150)=0,"",
                          ((B150*C150+D150*E150+F150*G150+H150*I150+J150*K150+L150*M150+N150*O150)*IF(U150&gt;0,U150,1)+P150+IF(Q150=0,1,Q150)*R150)*(1+Overhead_Common)*IF(V150&gt;0,V150,1))</f>
        <v>32.531399999999998</v>
      </c>
      <c r="X150" s="140">
        <f>W150</f>
        <v>32.531399999999998</v>
      </c>
      <c r="Y150" s="140">
        <f t="shared" ref="Y150:AG150" si="144">X150*(1+X$3)</f>
        <v>32.791651199999997</v>
      </c>
      <c r="Z150" s="140">
        <f t="shared" si="144"/>
        <v>33.086776060799991</v>
      </c>
      <c r="AA150" s="140">
        <f t="shared" si="144"/>
        <v>33.516904149590388</v>
      </c>
      <c r="AB150" s="140">
        <f t="shared" si="144"/>
        <v>33.986140807684656</v>
      </c>
      <c r="AC150" s="140">
        <f t="shared" si="144"/>
        <v>34.597891342222979</v>
      </c>
      <c r="AD150" s="140">
        <f t="shared" si="144"/>
        <v>35.220653386382992</v>
      </c>
      <c r="AE150" s="140">
        <f t="shared" si="144"/>
        <v>35.854625147337885</v>
      </c>
      <c r="AF150" s="140">
        <f t="shared" si="144"/>
        <v>36.500008399989966</v>
      </c>
      <c r="AG150" s="140">
        <f t="shared" si="144"/>
        <v>37.157008551189783</v>
      </c>
    </row>
    <row r="151" spans="1:33" x14ac:dyDescent="0.25">
      <c r="A151" s="135" t="s">
        <v>207</v>
      </c>
      <c r="B151" s="88">
        <v>180</v>
      </c>
      <c r="C151" s="89">
        <f>Parameters!$D$17</f>
        <v>0.22</v>
      </c>
      <c r="D151" s="88">
        <v>190</v>
      </c>
      <c r="E151" s="89">
        <f>Parameters!$D$19</f>
        <v>0.26</v>
      </c>
      <c r="F151" s="88">
        <v>1040</v>
      </c>
      <c r="G151" s="89">
        <f>Parameters!$D$21</f>
        <v>0.22</v>
      </c>
      <c r="H151" s="87"/>
      <c r="I151" s="87"/>
      <c r="J151" s="88">
        <v>84</v>
      </c>
      <c r="K151" s="89">
        <f>Parameters!$D$25</f>
        <v>0.31</v>
      </c>
      <c r="L151" s="87"/>
      <c r="M151" s="87"/>
      <c r="N151" s="87"/>
      <c r="O151" s="87"/>
      <c r="P151" s="93"/>
      <c r="Q151" s="87"/>
      <c r="R151" s="87"/>
      <c r="S151" s="87"/>
      <c r="T151" s="86"/>
      <c r="U151" s="85"/>
      <c r="V151" s="148"/>
      <c r="W151" s="93">
        <f>IF((B151*C151+D151*E151+F151*G151+H151*I151+J151*K151+L151*M151+N151*O151+P151+Q151*R151)=0,"",
                          ((B151*C151+D151*E151+F151*G151+H151*I151+J151*K151+L151*M151+N151*O151)*IF(U151&gt;0,U151,1)+P151+IF(Q151=0,1,Q151)*R151)*(1+Overhead_Common)*IF(V151&gt;0,V151,1))</f>
        <v>400.91744</v>
      </c>
      <c r="X151" s="140">
        <f>W151</f>
        <v>400.91744</v>
      </c>
      <c r="Y151" s="140">
        <f t="shared" ref="Y151:AG151" si="145">X151*(1+X$3)</f>
        <v>404.12477952</v>
      </c>
      <c r="Z151" s="140">
        <f t="shared" si="145"/>
        <v>407.76190253567995</v>
      </c>
      <c r="AA151" s="140">
        <f t="shared" si="145"/>
        <v>413.06280726864372</v>
      </c>
      <c r="AB151" s="140">
        <f t="shared" si="145"/>
        <v>418.84568657040472</v>
      </c>
      <c r="AC151" s="140">
        <f t="shared" si="145"/>
        <v>426.38490892867202</v>
      </c>
      <c r="AD151" s="140">
        <f t="shared" si="145"/>
        <v>434.0598372893881</v>
      </c>
      <c r="AE151" s="140">
        <f t="shared" si="145"/>
        <v>441.87291436059706</v>
      </c>
      <c r="AF151" s="140">
        <f t="shared" si="145"/>
        <v>449.82662681908783</v>
      </c>
      <c r="AG151" s="140">
        <f t="shared" si="145"/>
        <v>457.92350610183144</v>
      </c>
    </row>
    <row r="152" spans="1:33" x14ac:dyDescent="0.25">
      <c r="A152" s="135" t="s">
        <v>206</v>
      </c>
      <c r="B152" s="87"/>
      <c r="C152" s="87"/>
      <c r="D152" s="87"/>
      <c r="E152" s="87"/>
      <c r="F152" s="88">
        <v>60</v>
      </c>
      <c r="G152" s="89">
        <f>Parameters!$D$21</f>
        <v>0.22</v>
      </c>
      <c r="H152" s="87"/>
      <c r="I152" s="87"/>
      <c r="J152" s="88">
        <v>300</v>
      </c>
      <c r="K152" s="89">
        <f>Parameters!$D$25</f>
        <v>0.31</v>
      </c>
      <c r="L152" s="87"/>
      <c r="M152" s="87"/>
      <c r="N152" s="87"/>
      <c r="O152" s="87"/>
      <c r="P152" s="93"/>
      <c r="Q152" s="87"/>
      <c r="R152" s="87"/>
      <c r="S152" s="87"/>
      <c r="T152" s="86"/>
      <c r="U152" s="85"/>
      <c r="V152" s="148"/>
      <c r="W152" s="93">
        <f>IF((B152*C152+D152*E152+F152*G152+H152*I152+J152*K152+L152*M152+N152*O152+P152+Q152*R152)=0,"",
                          ((B152*C152+D152*E152+F152*G152+H152*I152+J152*K152+L152*M152+N152*O152)*IF(U152&gt;0,U152,1)+P152+IF(Q152=0,1,Q152)*R152)*(1+Overhead_Common)*IF(V152&gt;0,V152,1))</f>
        <v>123.8292</v>
      </c>
      <c r="X152" s="140">
        <f>W152</f>
        <v>123.8292</v>
      </c>
      <c r="Y152" s="140">
        <f t="shared" ref="Y152:AG152" si="146">X152*(1+X$3)</f>
        <v>124.8198336</v>
      </c>
      <c r="Z152" s="140">
        <f t="shared" si="146"/>
        <v>125.94321210239998</v>
      </c>
      <c r="AA152" s="140">
        <f t="shared" si="146"/>
        <v>127.58047385973117</v>
      </c>
      <c r="AB152" s="140">
        <f t="shared" si="146"/>
        <v>129.36660049376741</v>
      </c>
      <c r="AC152" s="140">
        <f t="shared" si="146"/>
        <v>131.69519930265523</v>
      </c>
      <c r="AD152" s="140">
        <f t="shared" si="146"/>
        <v>134.06571289010301</v>
      </c>
      <c r="AE152" s="140">
        <f t="shared" si="146"/>
        <v>136.47889572212486</v>
      </c>
      <c r="AF152" s="140">
        <f t="shared" si="146"/>
        <v>138.93551584512312</v>
      </c>
      <c r="AG152" s="140">
        <f t="shared" si="146"/>
        <v>141.43635513033533</v>
      </c>
    </row>
    <row r="153" spans="1:33" x14ac:dyDescent="0.25">
      <c r="A153" s="132" t="s">
        <v>205</v>
      </c>
      <c r="B153" s="91"/>
      <c r="C153" s="92"/>
      <c r="D153" s="91"/>
      <c r="E153" s="92"/>
      <c r="F153" s="91"/>
      <c r="G153" s="92"/>
      <c r="H153" s="91"/>
      <c r="I153" s="92"/>
      <c r="J153" s="91"/>
      <c r="K153" s="92"/>
      <c r="L153" s="91"/>
      <c r="M153" s="92"/>
      <c r="N153" s="91"/>
      <c r="O153" s="92"/>
      <c r="P153" s="92"/>
      <c r="Q153" s="91"/>
      <c r="R153" s="91"/>
      <c r="S153" s="92"/>
      <c r="T153" s="91"/>
      <c r="U153" s="91"/>
      <c r="V153" s="91"/>
      <c r="W153" s="90"/>
      <c r="X153" s="150"/>
      <c r="Y153" s="90"/>
      <c r="Z153" s="90"/>
      <c r="AA153" s="90"/>
      <c r="AB153" s="90"/>
      <c r="AC153" s="90"/>
      <c r="AD153" s="90"/>
      <c r="AE153" s="90"/>
      <c r="AF153" s="90"/>
      <c r="AG153" s="90"/>
    </row>
    <row r="154" spans="1:33" x14ac:dyDescent="0.25">
      <c r="A154" s="135" t="s">
        <v>204</v>
      </c>
      <c r="B154" s="87"/>
      <c r="C154" s="87"/>
      <c r="D154" s="88">
        <v>360</v>
      </c>
      <c r="E154" s="89">
        <f>Parameters!$D$19</f>
        <v>0.26</v>
      </c>
      <c r="F154" s="87"/>
      <c r="G154" s="87"/>
      <c r="H154" s="87"/>
      <c r="I154" s="87"/>
      <c r="J154" s="88">
        <v>1920</v>
      </c>
      <c r="K154" s="89">
        <f>Parameters!$D$25</f>
        <v>0.31</v>
      </c>
      <c r="L154" s="88">
        <v>260</v>
      </c>
      <c r="M154" s="89">
        <f>Parameters!$D$27</f>
        <v>0.31</v>
      </c>
      <c r="N154" s="87"/>
      <c r="O154" s="87"/>
      <c r="P154" s="88">
        <v>999.01</v>
      </c>
      <c r="Q154" s="87"/>
      <c r="R154" s="87"/>
      <c r="S154" s="87"/>
      <c r="T154" s="86"/>
      <c r="U154" s="85"/>
      <c r="V154" s="148"/>
      <c r="W154" s="93">
        <f>IF((B154*C154+D154*E154+F154*G154+H154*I154+J154*K154+L154*M154+N154*O154+P154+Q154*R154)=0,"",
                          ((B154*C154+D154*E154+F154*G154+H154*I154+J154*K154+L154*M154+N154*O154)*IF(U154&gt;0,U154,1)+P154+IF(Q154=0,1,Q154)*R154)*(1+Overhead_Common)*IF(V154&gt;0,V154,1))</f>
        <v>2061.9660599999997</v>
      </c>
      <c r="X154" s="140">
        <f>W154</f>
        <v>2061.9660599999997</v>
      </c>
      <c r="Y154" s="140">
        <f t="shared" ref="Y154:AG154" si="147">X154*(1+X$3)</f>
        <v>2078.4617884799995</v>
      </c>
      <c r="Z154" s="140">
        <f t="shared" si="147"/>
        <v>2097.1679445763193</v>
      </c>
      <c r="AA154" s="140">
        <f t="shared" si="147"/>
        <v>2124.4311278558112</v>
      </c>
      <c r="AB154" s="140">
        <f t="shared" si="147"/>
        <v>2154.1731636457926</v>
      </c>
      <c r="AC154" s="140">
        <f t="shared" si="147"/>
        <v>2192.9482805914167</v>
      </c>
      <c r="AD154" s="140">
        <f t="shared" si="147"/>
        <v>2232.4213496420621</v>
      </c>
      <c r="AE154" s="140">
        <f t="shared" si="147"/>
        <v>2272.6049339356191</v>
      </c>
      <c r="AF154" s="140">
        <f t="shared" si="147"/>
        <v>2313.5118227464604</v>
      </c>
      <c r="AG154" s="140">
        <f t="shared" si="147"/>
        <v>2355.1550355558966</v>
      </c>
    </row>
  </sheetData>
  <autoFilter ref="A2:AG154" xr:uid="{00000000-0001-0000-0000-000000000000}"/>
  <mergeCells count="12">
    <mergeCell ref="T1:T2"/>
    <mergeCell ref="U1:U2"/>
    <mergeCell ref="V1:V2"/>
    <mergeCell ref="X1:AG1"/>
    <mergeCell ref="L1:M1"/>
    <mergeCell ref="N1:O1"/>
    <mergeCell ref="Q1:R1"/>
    <mergeCell ref="B1:C1"/>
    <mergeCell ref="D1:E1"/>
    <mergeCell ref="F1:G1"/>
    <mergeCell ref="H1:I1"/>
    <mergeCell ref="J1:K1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1</vt:i4>
      </vt:variant>
    </vt:vector>
  </HeadingPairs>
  <TitlesOfParts>
    <vt:vector size="6" baseType="lpstr">
      <vt:lpstr>Parameters</vt:lpstr>
      <vt:lpstr>Αγορά 3α_Summary</vt:lpstr>
      <vt:lpstr>Αγορά 3β_Summary</vt:lpstr>
      <vt:lpstr>L2 WAP - SVC &amp; SVO</vt:lpstr>
      <vt:lpstr>Ο.Κ.ΣΥ.Α - Συνεγκατάσταση</vt:lpstr>
      <vt:lpstr>Overhead_Common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UoA</dc:creator>
  <cp:lastModifiedBy>Sakorafas Christos</cp:lastModifiedBy>
  <dcterms:created xsi:type="dcterms:W3CDTF">2017-11-10T17:32:37Z</dcterms:created>
  <dcterms:modified xsi:type="dcterms:W3CDTF">2024-03-07T05:03:20Z</dcterms:modified>
</cp:coreProperties>
</file>