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Password="ECDD" lockStructure="1"/>
  <bookViews>
    <workbookView xWindow="0" yWindow="60" windowWidth="14805" windowHeight="12495"/>
  </bookViews>
  <sheets>
    <sheet name="ΓΕΝΙΚΑ" sheetId="3" r:id="rId1"/>
    <sheet name="K01" sheetId="1" r:id="rId2"/>
    <sheet name="Lists" sheetId="2" state="hidden" r:id="rId3"/>
  </sheets>
  <definedNames>
    <definedName name="Operators">Lists!$C$3:$C$20</definedName>
    <definedName name="Semester">Lists!$A$3:$A$4</definedName>
    <definedName name="YesNo">Lists!$D$3:$D$4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6" i="1"/>
  <c r="C5" i="1"/>
  <c r="N7" i="1" l="1"/>
  <c r="N6" i="1"/>
  <c r="N5" i="1"/>
  <c r="N4" i="1"/>
  <c r="N3" i="1"/>
  <c r="D7" i="1" l="1"/>
  <c r="D6" i="1"/>
  <c r="D5" i="1"/>
  <c r="D4" i="1"/>
  <c r="D3" i="1"/>
  <c r="J7" i="1" l="1"/>
  <c r="J6" i="1"/>
  <c r="J5" i="1"/>
  <c r="J4" i="1"/>
  <c r="J3" i="1"/>
  <c r="H7" i="1"/>
  <c r="H6" i="1"/>
  <c r="H5" i="1"/>
  <c r="H4" i="1"/>
  <c r="M4" i="1" l="1"/>
  <c r="C4" i="1" s="1"/>
  <c r="M3" i="1"/>
  <c r="M5" i="1"/>
  <c r="M7" i="1"/>
  <c r="M6" i="1"/>
  <c r="C14" i="3" l="1"/>
  <c r="C3" i="1"/>
  <c r="C13" i="3"/>
  <c r="C4" i="3"/>
  <c r="C12" i="3" l="1"/>
  <c r="B7" i="1"/>
  <c r="B5" i="1"/>
  <c r="B3" i="1"/>
  <c r="B6" i="1"/>
  <c r="B4" i="1"/>
  <c r="K7" i="1"/>
  <c r="K6" i="1"/>
  <c r="K5" i="1"/>
  <c r="K4" i="1"/>
  <c r="A5" i="1"/>
  <c r="A6" i="1"/>
  <c r="A7" i="1"/>
  <c r="A4" i="1"/>
</calcChain>
</file>

<file path=xl/sharedStrings.xml><?xml version="1.0" encoding="utf-8"?>
<sst xmlns="http://schemas.openxmlformats.org/spreadsheetml/2006/main" count="71" uniqueCount="55">
  <si>
    <t>Περίοδος</t>
  </si>
  <si>
    <t>2ο Εξάμηνο</t>
  </si>
  <si>
    <t>Επίπεδο</t>
  </si>
  <si>
    <t>Επικράτεια</t>
  </si>
  <si>
    <t>Περιφέρεια</t>
  </si>
  <si>
    <t>Νομός</t>
  </si>
  <si>
    <t>Δήμος</t>
  </si>
  <si>
    <t>1ο Εξάμηνο</t>
  </si>
  <si>
    <t>Πάροχος</t>
  </si>
  <si>
    <t>Πάροχοι</t>
  </si>
  <si>
    <t>OTE</t>
  </si>
  <si>
    <t>Σημειώσεις Παρόχου</t>
  </si>
  <si>
    <t>KPI-CODE</t>
  </si>
  <si>
    <t>Αριθμός υπηρεσιών τηλεφωνικού καταλόγου</t>
  </si>
  <si>
    <t>K01</t>
  </si>
  <si>
    <t>ΕΛΕΓΧΟΣ ΟΡΘΟΤΗΤΑΣ</t>
  </si>
  <si>
    <t>KPIcode</t>
  </si>
  <si>
    <t>Operator</t>
  </si>
  <si>
    <t>MeasurementArea</t>
  </si>
  <si>
    <t>ServiceLine</t>
  </si>
  <si>
    <t>ResponseTime</t>
  </si>
  <si>
    <t>Notes</t>
  </si>
  <si>
    <t>NoUse</t>
  </si>
  <si>
    <t>ReceivedCalls20</t>
  </si>
  <si>
    <t>ΠΑΝΕΛΛΑΔΙΚΑ</t>
  </si>
  <si>
    <t>Πάροχος (εκτός λίστας):</t>
  </si>
  <si>
    <t>Έτος</t>
  </si>
  <si>
    <t>Ημερ/νία έναρξης μετρήσεων</t>
  </si>
  <si>
    <t>Ημερ/νία λήξης μετρήσεων</t>
  </si>
  <si>
    <t>Υποβολή</t>
  </si>
  <si>
    <t>ΝΑΙ</t>
  </si>
  <si>
    <t>ΝαιΟΧΙ</t>
  </si>
  <si>
    <t>ΟΧΙ</t>
  </si>
  <si>
    <t>Σφάλματα</t>
  </si>
  <si>
    <r>
      <t>Ποσοστό κλήσεων που απαντώνται εντός 20 sec (%)</t>
    </r>
    <r>
      <rPr>
        <b/>
        <sz val="9"/>
        <color rgb="FFC00000"/>
        <rFont val="Calibri"/>
        <family val="2"/>
        <charset val="161"/>
        <scheme val="minor"/>
      </rPr>
      <t xml:space="preserve">
(Αριθμητική τιμή με 2 δεκαδικά)</t>
    </r>
  </si>
  <si>
    <r>
      <t xml:space="preserve">Χρόνος απόκρισης
(sec)
</t>
    </r>
    <r>
      <rPr>
        <b/>
        <sz val="9"/>
        <color rgb="FFC00000"/>
        <rFont val="Calibri"/>
        <family val="2"/>
        <charset val="161"/>
        <scheme val="minor"/>
      </rPr>
      <t>(Ακέραια αριθμητική τιμή)</t>
    </r>
  </si>
  <si>
    <t>Orchard_Measurement_Id</t>
  </si>
  <si>
    <t>Orchard_Route_Title</t>
  </si>
  <si>
    <t>ΠΕΡΙΟΧΗ</t>
  </si>
  <si>
    <t>Στοιχεία Μέτρησης</t>
  </si>
  <si>
    <t>ΕΛΕΓΧΟΣ ΟΡΘΟΤΗΤΑΣ ΔΠ K01:</t>
  </si>
  <si>
    <t>ΕΛΕΓΧΟΣ ΣΤΟΙΧΕΙΩΝ ΠΑΡΟΧΟΥ
ΚΑΙ ΠΕΡΙΟΔΟΥ ΜΕΤΡΗΣΗΣ:</t>
  </si>
  <si>
    <t>COSMOLINE</t>
  </si>
  <si>
    <t>CALL CENTER HELLAS</t>
  </si>
  <si>
    <t>COSMOTE</t>
  </si>
  <si>
    <t>CYTA</t>
  </si>
  <si>
    <t>DATA SMS</t>
  </si>
  <si>
    <t>FORTHNET</t>
  </si>
  <si>
    <t>LEXITEL</t>
  </si>
  <si>
    <t>MEDIATEL</t>
  </si>
  <si>
    <t>NEWSPHONE</t>
  </si>
  <si>
    <t>NOETRON</t>
  </si>
  <si>
    <t>VODAFONE</t>
  </si>
  <si>
    <t>WIND</t>
  </si>
  <si>
    <t>31/12/20118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</si>
</sst>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sz val="11"/>
      <color theme="0" tint="-4.9989318521683403E-2"/>
      <name val="Calibri"/>
      <family val="2"/>
      <charset val="161"/>
      <scheme val="minor"/>
    </font>
    <font>
      <b/>
      <sz val="9"/>
      <color rgb="FFC0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2" fillId="2" borderId="6" xfId="0" applyFont="1" applyFill="1" applyBorder="1" applyAlignment="1">
      <alignment vertical="top" wrapText="1"/>
    </xf>
    <xf numFmtId="0" fontId="0" fillId="4" borderId="0" xfId="0" applyFill="1"/>
    <xf numFmtId="0" fontId="0" fillId="0" borderId="6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</xf>
    <xf numFmtId="1" fontId="0" fillId="0" borderId="6" xfId="0" applyNumberFormat="1" applyBorder="1" applyAlignment="1" applyProtection="1">
      <alignment horizontal="left" vertical="top"/>
      <protection locked="0"/>
    </xf>
    <xf numFmtId="164" fontId="0" fillId="0" borderId="6" xfId="0" applyNumberFormat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7" xfId="0" applyNumberFormat="1" applyBorder="1" applyAlignment="1" applyProtection="1">
      <alignment horizontal="left" vertical="top"/>
      <protection locked="0"/>
    </xf>
    <xf numFmtId="1" fontId="0" fillId="0" borderId="8" xfId="0" applyNumberFormat="1" applyBorder="1" applyAlignment="1" applyProtection="1">
      <alignment horizontal="left" vertical="top"/>
      <protection locked="0"/>
    </xf>
    <xf numFmtId="0" fontId="2" fillId="4" borderId="1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0" fillId="0" borderId="7" xfId="0" applyNumberFormat="1" applyBorder="1" applyAlignment="1" applyProtection="1">
      <alignment horizontal="right" vertical="top"/>
      <protection locked="0"/>
    </xf>
    <xf numFmtId="1" fontId="0" fillId="0" borderId="6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horizontal="right" vertical="top"/>
      <protection locked="0"/>
    </xf>
    <xf numFmtId="2" fontId="0" fillId="0" borderId="10" xfId="0" applyNumberFormat="1" applyBorder="1" applyAlignment="1" applyProtection="1">
      <alignment horizontal="right" vertical="top"/>
      <protection locked="0"/>
    </xf>
    <xf numFmtId="0" fontId="0" fillId="3" borderId="25" xfId="0" applyNumberFormat="1" applyFill="1" applyBorder="1" applyAlignment="1">
      <alignment horizontal="left" wrapText="1"/>
    </xf>
    <xf numFmtId="0" fontId="0" fillId="3" borderId="4" xfId="0" applyNumberFormat="1" applyFill="1" applyBorder="1" applyAlignment="1">
      <alignment horizontal="left" wrapText="1"/>
    </xf>
    <xf numFmtId="0" fontId="0" fillId="3" borderId="12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0" borderId="6" xfId="0" applyBorder="1"/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17" xfId="0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/>
    </xf>
    <xf numFmtId="0" fontId="0" fillId="0" borderId="6" xfId="0" applyBorder="1" applyAlignment="1" applyProtection="1">
      <alignment wrapText="1"/>
      <protection locked="0"/>
    </xf>
    <xf numFmtId="2" fontId="0" fillId="3" borderId="29" xfId="0" applyNumberFormat="1" applyFill="1" applyBorder="1" applyAlignment="1">
      <alignment horizontal="left" vertical="top"/>
    </xf>
    <xf numFmtId="2" fontId="0" fillId="3" borderId="6" xfId="0" applyNumberFormat="1" applyFill="1" applyBorder="1" applyAlignment="1">
      <alignment horizontal="left" vertical="top"/>
    </xf>
    <xf numFmtId="2" fontId="0" fillId="3" borderId="18" xfId="0" applyNumberFormat="1" applyFill="1" applyBorder="1" applyAlignment="1">
      <alignment horizontal="left" vertical="top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3314700</xdr:colOff>
      <xdr:row>7</xdr:row>
      <xdr:rowOff>0</xdr:rowOff>
    </xdr:to>
    <xdr:sp macro="" textlink="">
      <xdr:nvSpPr>
        <xdr:cNvPr id="2" name="TextBox 1"/>
        <xdr:cNvSpPr txBox="1"/>
      </xdr:nvSpPr>
      <xdr:spPr>
        <a:xfrm>
          <a:off x="0" y="542925"/>
          <a:ext cx="3314700" cy="39052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200" u="sng"/>
            <a:t>ΔΕΙΚΤΗΣ ΠΟΙΟΤΗΤΑΣ:</a:t>
          </a:r>
          <a:r>
            <a:rPr lang="el-GR" sz="1200" u="sng" baseline="0"/>
            <a:t> </a:t>
          </a:r>
          <a:r>
            <a:rPr lang="en-US" sz="1200" b="1" u="sng" baseline="0"/>
            <a:t>K</a:t>
          </a:r>
          <a:r>
            <a:rPr lang="el-GR" sz="1200" b="1" u="sng" baseline="0"/>
            <a:t>0</a:t>
          </a:r>
          <a:r>
            <a:rPr lang="en-US" sz="1200" b="1" u="sng" baseline="0"/>
            <a:t>1</a:t>
          </a:r>
          <a:endParaRPr lang="el-GR" sz="1200" b="1" u="sng"/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Χρόνος απόκρισης υπηρεσιών πληροφοριών καταλόγου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/>
        </a:p>
        <a:p>
          <a:endParaRPr lang="el-GR" sz="1200"/>
        </a:p>
        <a:p>
          <a:r>
            <a:rPr lang="el-GR" sz="1200" u="sng"/>
            <a:t>Οδηγίες συμπλήρωσης:</a:t>
          </a:r>
        </a:p>
        <a:p>
          <a:endParaRPr lang="el-GR" sz="1200"/>
        </a:p>
        <a:p>
          <a:r>
            <a:rPr lang="el-GR" sz="1200"/>
            <a:t>- Μην πραγματοποιείτε "Αποκοπή" ή "Διαγραφή" στα επεξεργάσιμα κελιά του φύλλου.</a:t>
          </a:r>
        </a:p>
        <a:p>
          <a:r>
            <a:rPr lang="el-GR" sz="1200"/>
            <a:t>- Η "Επικόλληση"</a:t>
          </a:r>
          <a:r>
            <a:rPr lang="el-GR" sz="1200" baseline="0"/>
            <a:t> επιτρέπεται.</a:t>
          </a:r>
          <a:endParaRPr lang="en-US" sz="12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4"/>
  <sheetViews>
    <sheetView tabSelected="1" workbookViewId="0">
      <selection activeCell="C5" sqref="C5"/>
    </sheetView>
  </sheetViews>
  <sheetFormatPr defaultColWidth="0" defaultRowHeight="15" zeroHeight="1" x14ac:dyDescent="0.25"/>
  <cols>
    <col min="1" max="1" width="41" style="8" customWidth="1"/>
    <col min="2" max="2" width="17.85546875" style="8" customWidth="1"/>
    <col min="3" max="3" width="72.42578125" style="8" customWidth="1"/>
    <col min="4" max="16384" width="9.140625" style="8" hidden="1"/>
  </cols>
  <sheetData>
    <row r="1" spans="1:3" x14ac:dyDescent="0.25">
      <c r="A1" s="18"/>
      <c r="B1" s="18"/>
      <c r="C1" s="7" t="s">
        <v>39</v>
      </c>
    </row>
    <row r="2" spans="1:3" ht="22.5" customHeight="1" x14ac:dyDescent="0.25">
      <c r="A2" s="7" t="s">
        <v>8</v>
      </c>
      <c r="B2" s="7"/>
      <c r="C2" s="9" t="s">
        <v>45</v>
      </c>
    </row>
    <row r="3" spans="1:3" ht="22.5" customHeight="1" x14ac:dyDescent="0.25">
      <c r="A3" s="7" t="s">
        <v>25</v>
      </c>
      <c r="B3" s="7"/>
      <c r="C3" s="9"/>
    </row>
    <row r="4" spans="1:3" ht="22.5" hidden="1" customHeight="1" x14ac:dyDescent="0.25">
      <c r="A4" s="7" t="s">
        <v>8</v>
      </c>
      <c r="B4" s="7"/>
      <c r="C4" s="10" t="str">
        <f>IF(C2="",TEXT(C3,),C2)</f>
        <v>CYTA</v>
      </c>
    </row>
    <row r="5" spans="1:3" ht="22.5" customHeight="1" x14ac:dyDescent="0.25">
      <c r="A5" s="7" t="s">
        <v>0</v>
      </c>
      <c r="B5" s="7"/>
      <c r="C5" s="9" t="s">
        <v>1</v>
      </c>
    </row>
    <row r="6" spans="1:3" ht="22.5" customHeight="1" x14ac:dyDescent="0.25">
      <c r="A6" s="7" t="s">
        <v>26</v>
      </c>
      <c r="B6" s="7"/>
      <c r="C6" s="11">
        <v>2018</v>
      </c>
    </row>
    <row r="7" spans="1:3" ht="22.5" customHeight="1" x14ac:dyDescent="0.25">
      <c r="A7" s="7" t="s">
        <v>27</v>
      </c>
      <c r="B7" s="7"/>
      <c r="C7" s="12">
        <v>43282</v>
      </c>
    </row>
    <row r="8" spans="1:3" ht="22.5" customHeight="1" x14ac:dyDescent="0.25">
      <c r="A8" s="7" t="s">
        <v>28</v>
      </c>
      <c r="B8" s="7"/>
      <c r="C8" s="12" t="s">
        <v>54</v>
      </c>
    </row>
    <row r="9" spans="1:3" ht="67.5" customHeight="1" x14ac:dyDescent="0.25">
      <c r="A9" s="7" t="s">
        <v>11</v>
      </c>
      <c r="B9" s="7"/>
      <c r="C9" s="52"/>
    </row>
    <row r="10" spans="1:3" x14ac:dyDescent="0.25"/>
    <row r="11" spans="1:3" ht="15.75" thickBot="1" x14ac:dyDescent="0.3"/>
    <row r="12" spans="1:3" ht="31.5" customHeight="1" thickBot="1" x14ac:dyDescent="0.3">
      <c r="A12" s="13" t="s">
        <v>41</v>
      </c>
      <c r="B12" s="14"/>
      <c r="C12" s="16" t="str">
        <f>IF(OR(C5="",C4="",C6="",C7="",C8=""),"ΤΑ ΣΤΟΙΧΕΙΑ ΔΕΝ ΕΙΝΑΙ ΠΛΗΡΗ","ΤΑ ΣΤΟΙΧΕΙΑ ΕΙΝΑΙ ΠΛΗΡΗ")</f>
        <v>ΤΑ ΣΤΟΙΧΕΙΑ ΕΙΝΑΙ ΠΛΗΡΗ</v>
      </c>
    </row>
    <row r="13" spans="1:3" ht="31.5" customHeight="1" thickBot="1" x14ac:dyDescent="0.3">
      <c r="A13" s="24"/>
      <c r="B13" s="15" t="s">
        <v>29</v>
      </c>
      <c r="C13" s="16" t="str">
        <f>CONCATENATE(IF($B$14="ΝΑΙ",COUNTIF('K01'!M:M,"ΣΦΑΛΜΑ"),0)," ΣΦΑΛΜΑΤΑ")</f>
        <v>0 ΣΦΑΛΜΑΤΑ</v>
      </c>
    </row>
    <row r="14" spans="1:3" ht="15.75" thickBot="1" x14ac:dyDescent="0.3">
      <c r="A14" s="13" t="s">
        <v>40</v>
      </c>
      <c r="B14" s="17" t="s">
        <v>30</v>
      </c>
      <c r="C14" s="16" t="str">
        <f>IF(OR(B14="ΟΧΙ",COUNTIF('K01'!M:M,"ΣΦΑΛΜΑ")=0),"ΤΑ ΣΤΟΙΧΕΙΑ ΕΙΝΑΙ ΟΡΘΑ","ΥΠΑΡΧΟΥΝ ΛΑΘΗ")</f>
        <v>ΤΑ ΣΤΟΙΧΕΙΑ ΕΙΝΑΙ ΟΡΘΑ</v>
      </c>
    </row>
  </sheetData>
  <sheetProtection algorithmName="SHA-512" hashValue="nsYeGInjifhIKIIHk5JLWZJaQiGaJaEK82OobNdtlgZqXqneYVucYXFfxfeTKInXIdh3mAik/BBVPaI7orpRBQ==" saltValue="hz9dNnwkSbYxZ+yEL2maCg==" spinCount="100000" sheet="1" objects="1" scenarios="1" selectLockedCells="1"/>
  <conditionalFormatting sqref="C12">
    <cfRule type="cellIs" dxfId="6" priority="15" operator="equal">
      <formula>"ΤΑ ΣΤΟΙΧΕΙΑ ΕΙΝΑΙ ΠΛΗΡΗ"</formula>
    </cfRule>
    <cfRule type="cellIs" dxfId="5" priority="16" operator="equal">
      <formula>"ΤΑ ΣΤΟΙΧΕΙΑ ΔΕΝ ΕΙΝΑΙ ΠΛΗΡΗ"</formula>
    </cfRule>
  </conditionalFormatting>
  <conditionalFormatting sqref="C13">
    <cfRule type="cellIs" dxfId="4" priority="13" operator="equal">
      <formula>"ΤΑ ΣΤΟΙΧΕΙΑ ΕΙΝΑΙ ΟΡΘΑ"</formula>
    </cfRule>
    <cfRule type="cellIs" dxfId="3" priority="14" operator="equal">
      <formula>"ΥΠΑΡΧΟΥΝ ΛΑΘΗ"</formula>
    </cfRule>
  </conditionalFormatting>
  <conditionalFormatting sqref="C14">
    <cfRule type="cellIs" dxfId="2" priority="11" operator="equal">
      <formula>"ΤΑ ΣΤΟΙΧΕΙΑ ΕΙΝΑΙ ΟΡΘΑ"</formula>
    </cfRule>
    <cfRule type="cellIs" dxfId="1" priority="12" operator="equal">
      <formula>"ΥΠΑΡΧΟΥΝ ΛΑΘΗ"</formula>
    </cfRule>
  </conditionalFormatting>
  <dataValidations count="4">
    <dataValidation type="list" allowBlank="1" showInputMessage="1" showErrorMessage="1" sqref="B14">
      <formula1>YesNo</formula1>
    </dataValidation>
    <dataValidation type="whole" allowBlank="1" showInputMessage="1" showErrorMessage="1" sqref="C6">
      <formula1>1990</formula1>
      <formula2>2030</formula2>
    </dataValidation>
    <dataValidation type="list" allowBlank="1" showInputMessage="1" showErrorMessage="1" sqref="C5">
      <formula1>Semester</formula1>
    </dataValidation>
    <dataValidation type="list" allowBlank="1" showInputMessage="1" showErrorMessage="1" sqref="C2">
      <formula1>Operators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N7"/>
  <sheetViews>
    <sheetView topLeftCell="A2" workbookViewId="0">
      <selection activeCell="I5" sqref="I5"/>
    </sheetView>
  </sheetViews>
  <sheetFormatPr defaultColWidth="0" defaultRowHeight="15" zeroHeight="1" x14ac:dyDescent="0.25"/>
  <cols>
    <col min="1" max="1" width="50" style="8" customWidth="1"/>
    <col min="2" max="5" width="23" style="8" hidden="1" customWidth="1"/>
    <col min="6" max="6" width="32.5703125" style="8" customWidth="1"/>
    <col min="7" max="7" width="23.28515625" style="8" bestFit="1" customWidth="1"/>
    <col min="8" max="8" width="23.28515625" style="8" hidden="1" customWidth="1"/>
    <col min="9" max="9" width="31" style="8" customWidth="1"/>
    <col min="10" max="10" width="32.42578125" style="8" hidden="1" customWidth="1"/>
    <col min="11" max="11" width="45" style="8" customWidth="1"/>
    <col min="12" max="12" width="2.85546875" style="8" customWidth="1"/>
    <col min="13" max="13" width="17" style="8" customWidth="1"/>
    <col min="14" max="14" width="64.140625" style="8" customWidth="1"/>
    <col min="15" max="16384" width="0.42578125" style="8" hidden="1"/>
  </cols>
  <sheetData>
    <row r="1" spans="1:14" ht="15.75" hidden="1" thickBot="1" x14ac:dyDescent="0.3">
      <c r="A1" t="s">
        <v>16</v>
      </c>
      <c r="B1" t="s">
        <v>17</v>
      </c>
      <c r="C1" s="39" t="s">
        <v>36</v>
      </c>
      <c r="D1" s="39" t="s">
        <v>37</v>
      </c>
      <c r="E1" s="39" t="s">
        <v>18</v>
      </c>
      <c r="F1" t="s">
        <v>19</v>
      </c>
      <c r="G1" t="s">
        <v>22</v>
      </c>
      <c r="H1" t="s">
        <v>20</v>
      </c>
      <c r="I1" t="s">
        <v>22</v>
      </c>
      <c r="J1" t="s">
        <v>23</v>
      </c>
      <c r="K1" t="s">
        <v>21</v>
      </c>
      <c r="M1" t="s">
        <v>22</v>
      </c>
      <c r="N1" t="s">
        <v>22</v>
      </c>
    </row>
    <row r="2" spans="1:14" ht="42.75" thickBot="1" x14ac:dyDescent="0.3">
      <c r="A2" s="2" t="s">
        <v>12</v>
      </c>
      <c r="B2" s="2" t="s">
        <v>8</v>
      </c>
      <c r="C2" s="3"/>
      <c r="D2" s="3"/>
      <c r="E2" s="3" t="s">
        <v>38</v>
      </c>
      <c r="F2" s="3" t="s">
        <v>13</v>
      </c>
      <c r="G2" s="3" t="s">
        <v>35</v>
      </c>
      <c r="H2" s="3" t="s">
        <v>35</v>
      </c>
      <c r="I2" s="3" t="s">
        <v>34</v>
      </c>
      <c r="J2" s="3" t="s">
        <v>34</v>
      </c>
      <c r="K2" s="25" t="s">
        <v>11</v>
      </c>
      <c r="M2" s="26" t="s">
        <v>15</v>
      </c>
      <c r="N2" s="27" t="s">
        <v>33</v>
      </c>
    </row>
    <row r="3" spans="1:14" ht="66.75" customHeight="1" thickTop="1" x14ac:dyDescent="0.25">
      <c r="A3" s="6" t="s">
        <v>14</v>
      </c>
      <c r="B3" s="45" t="str">
        <f>ΓΕΝΙΚΑ!$C$4</f>
        <v>CYTA</v>
      </c>
      <c r="C3" s="42">
        <f>IF(AND(F3&lt;&gt;"",M3=""),IF(ΓΕΝΙΚΑ!$B$14="ΝΑΙ",15300,""),"")</f>
        <v>15300</v>
      </c>
      <c r="D3" s="50" t="str">
        <f>IF(ΓΕΝΙΚΑ!$B$14="ΝΑΙ","ΠΑΝΕΛΛΑΔΙΚΑ","")</f>
        <v>ΠΑΝΕΛΛΑΔΙΚΑ</v>
      </c>
      <c r="E3" s="43" t="s">
        <v>24</v>
      </c>
      <c r="F3" s="22">
        <v>11892</v>
      </c>
      <c r="G3" s="28">
        <v>5</v>
      </c>
      <c r="H3" s="36"/>
      <c r="I3" s="31">
        <v>94.96</v>
      </c>
      <c r="J3" s="53">
        <f>IF(ISNUMBER(I3),ROUND(I3,2),"")</f>
        <v>94.96</v>
      </c>
      <c r="K3" s="49"/>
      <c r="M3" s="19" t="str">
        <f>IF(N3="","","ΣΦΑΛΜΑ")</f>
        <v/>
      </c>
      <c r="N3" s="34" t="str">
        <f>CONCATENATE(IF(F3="","Πρέπει να συμπληρωθεί ο αριθμός υπηρεσιών τηλεφωνικού καταλόγου.",""),IF(ISNUMBER(G3),"","   |   Πρέπει να συμπληρωθεί ο χρόνος απόκρισης."),IF(OR(I3&lt;0,I3&gt;100,NOT(ISNUMBER(I3))),"   |   Η τιμή του ποσοστού κλήσεων που απαντώνται εντός 20 sec πρέπει να είναι αριθμός από 0 έως 100",""))</f>
        <v/>
      </c>
    </row>
    <row r="4" spans="1:14" ht="61.5" customHeight="1" x14ac:dyDescent="0.25">
      <c r="A4" s="4" t="str">
        <f>A$3</f>
        <v>K01</v>
      </c>
      <c r="B4" s="40" t="str">
        <f>ΓΕΝΙΚΑ!$C$4</f>
        <v>CYTA</v>
      </c>
      <c r="C4" s="44">
        <f>IF(AND(F4&lt;&gt;"",M4=""),IF(ΓΕΝΙΚΑ!$B$14="ΝΑΙ",15300,""),"")</f>
        <v>15300</v>
      </c>
      <c r="D4" s="51" t="str">
        <f>IF(ΓΕΝΙΚΑ!$B$14="ΝΑΙ","ΠΑΝΕΛΛΑΔΙΚΑ","")</f>
        <v>ΠΑΝΕΛΛΑΔΙΚΑ</v>
      </c>
      <c r="E4" s="41" t="s">
        <v>24</v>
      </c>
      <c r="F4" s="11">
        <v>11899</v>
      </c>
      <c r="G4" s="29">
        <v>1</v>
      </c>
      <c r="H4" s="37">
        <f t="shared" ref="H4:H7" si="0">IF(ISNUMBER(G4),ROUND(G4,0),"")</f>
        <v>1</v>
      </c>
      <c r="I4" s="32">
        <v>97.5</v>
      </c>
      <c r="J4" s="54">
        <f t="shared" ref="J4:J7" si="1">IF(ISNUMBER(I4),ROUND(I4,2),"")</f>
        <v>97.5</v>
      </c>
      <c r="K4" s="47">
        <f>K$3</f>
        <v>0</v>
      </c>
      <c r="M4" s="20" t="str">
        <f t="shared" ref="M4:M7" si="2">IF(N4="","","ΣΦΑΛΜΑ")</f>
        <v/>
      </c>
      <c r="N4" s="34" t="str">
        <f>IF(AND(F4="",G4="",I4=""),"",CONCATENATE(IF(F4="","Πρέπει να συμπληρωθεί ο αριθμός υπηρεσιών τηλεφωνικού καταλόγου.",""),IF(ISNUMBER(G4),"","   |   Πρέπει να συμπληρωθεί ο χρόνος απόκρισης."),IF(OR(I4&lt;0,I4&gt;100,NOT(ISNUMBER(I4))),"   |   Η τιμή του ποσοστού κλήσεων που απαντώνται εντός 20 sec πρέπει να είναι αριθμός από 0 έως 100","")))</f>
        <v/>
      </c>
    </row>
    <row r="5" spans="1:14" ht="61.5" customHeight="1" x14ac:dyDescent="0.25">
      <c r="A5" s="4" t="str">
        <f t="shared" ref="A5:A7" si="3">A$3</f>
        <v>K01</v>
      </c>
      <c r="B5" s="40" t="str">
        <f>ΓΕΝΙΚΑ!$C$4</f>
        <v>CYTA</v>
      </c>
      <c r="C5" s="44" t="str">
        <f>IF(AND(F5&lt;&gt;"",M5=""),IF(ΓΕΝΙΚΑ!$B$14="ΝΑΙ",15300,""),"")</f>
        <v/>
      </c>
      <c r="D5" s="51" t="str">
        <f>IF(ΓΕΝΙΚΑ!$B$14="ΝΑΙ","ΠΑΝΕΛΛΑΔΙΚΑ","")</f>
        <v>ΠΑΝΕΛΛΑΔΙΚΑ</v>
      </c>
      <c r="E5" s="41" t="s">
        <v>24</v>
      </c>
      <c r="F5" s="11"/>
      <c r="G5" s="29"/>
      <c r="H5" s="37" t="str">
        <f t="shared" si="0"/>
        <v/>
      </c>
      <c r="I5" s="32"/>
      <c r="J5" s="54" t="str">
        <f t="shared" si="1"/>
        <v/>
      </c>
      <c r="K5" s="47">
        <f t="shared" ref="K5:K7" si="4">K$3</f>
        <v>0</v>
      </c>
      <c r="M5" s="20" t="str">
        <f t="shared" si="2"/>
        <v/>
      </c>
      <c r="N5" s="34" t="str">
        <f t="shared" ref="N5:N7" si="5">IF(AND(F5="",G5="",I5=""),"",CONCATENATE(IF(F5="","Πρέπει να συμπληρωθεί ο αριθμός υπηρεσιών τηλεφωνικού καταλόγου.",""),IF(ISNUMBER(G5),"","   |   Πρέπει να συμπληρωθεί ο χρόνος απόκρισης."),IF(OR(I5&lt;0,I5&gt;100,NOT(ISNUMBER(I5))),"   |   Η τιμή του ποσοστού κλήσεων που απαντώνται εντός 20 sec πρέπει να είναι αριθμός από 0 έως 100","")))</f>
        <v/>
      </c>
    </row>
    <row r="6" spans="1:14" ht="61.5" customHeight="1" x14ac:dyDescent="0.25">
      <c r="A6" s="4" t="str">
        <f t="shared" si="3"/>
        <v>K01</v>
      </c>
      <c r="B6" s="40" t="str">
        <f>ΓΕΝΙΚΑ!$C$4</f>
        <v>CYTA</v>
      </c>
      <c r="C6" s="44" t="str">
        <f>IF(AND(F6&lt;&gt;"",M6=""),IF(ΓΕΝΙΚΑ!$B$14="ΝΑΙ",15300,""),"")</f>
        <v/>
      </c>
      <c r="D6" s="51" t="str">
        <f>IF(ΓΕΝΙΚΑ!$B$14="ΝΑΙ","ΠΑΝΕΛΛΑΔΙΚΑ","")</f>
        <v>ΠΑΝΕΛΛΑΔΙΚΑ</v>
      </c>
      <c r="E6" s="41" t="s">
        <v>24</v>
      </c>
      <c r="F6" s="11"/>
      <c r="G6" s="29"/>
      <c r="H6" s="37" t="str">
        <f t="shared" si="0"/>
        <v/>
      </c>
      <c r="I6" s="32"/>
      <c r="J6" s="54" t="str">
        <f t="shared" si="1"/>
        <v/>
      </c>
      <c r="K6" s="47">
        <f t="shared" si="4"/>
        <v>0</v>
      </c>
      <c r="M6" s="20" t="str">
        <f t="shared" si="2"/>
        <v/>
      </c>
      <c r="N6" s="34" t="str">
        <f t="shared" si="5"/>
        <v/>
      </c>
    </row>
    <row r="7" spans="1:14" ht="61.5" customHeight="1" thickBot="1" x14ac:dyDescent="0.3">
      <c r="A7" s="5" t="str">
        <f t="shared" si="3"/>
        <v>K01</v>
      </c>
      <c r="B7" s="46" t="str">
        <f>ΓΕΝΙΚΑ!$C$4</f>
        <v>CYTA</v>
      </c>
      <c r="C7" s="44" t="str">
        <f>IF(AND(F7&lt;&gt;"",M7=""),IF(ΓΕΝΙΚΑ!$B$14="ΝΑΙ",15300,""),"")</f>
        <v/>
      </c>
      <c r="D7" s="51" t="str">
        <f>IF(ΓΕΝΙΚΑ!$B$14="ΝΑΙ","ΠΑΝΕΛΛΑΔΙΚΑ","")</f>
        <v>ΠΑΝΕΛΛΑΔΙΚΑ</v>
      </c>
      <c r="E7" s="41" t="s">
        <v>24</v>
      </c>
      <c r="F7" s="23"/>
      <c r="G7" s="30"/>
      <c r="H7" s="38" t="str">
        <f t="shared" si="0"/>
        <v/>
      </c>
      <c r="I7" s="33"/>
      <c r="J7" s="55" t="str">
        <f t="shared" si="1"/>
        <v/>
      </c>
      <c r="K7" s="48">
        <f t="shared" si="4"/>
        <v>0</v>
      </c>
      <c r="M7" s="21" t="str">
        <f t="shared" si="2"/>
        <v/>
      </c>
      <c r="N7" s="35" t="str">
        <f t="shared" si="5"/>
        <v/>
      </c>
    </row>
  </sheetData>
  <sheetProtection password="ECDD" sheet="1" objects="1" scenarios="1" formatColumns="0" formatRows="0" selectLockedCells="1"/>
  <conditionalFormatting sqref="M3:M7">
    <cfRule type="cellIs" dxfId="0" priority="1" operator="equal">
      <formula>"ΣΦΑΛΜΑ"</formula>
    </cfRule>
  </conditionalFormatting>
  <dataValidations count="1">
    <dataValidation type="list" allowBlank="1" showInputMessage="1" showErrorMessage="1" sqref="B3">
      <formula1>Operators.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D15"/>
  <sheetViews>
    <sheetView workbookViewId="0">
      <selection activeCell="C7" sqref="C7"/>
    </sheetView>
  </sheetViews>
  <sheetFormatPr defaultRowHeight="15" x14ac:dyDescent="0.25"/>
  <cols>
    <col min="1" max="1" width="21.85546875" customWidth="1"/>
    <col min="2" max="2" width="26.42578125" customWidth="1"/>
    <col min="3" max="3" width="26.28515625" customWidth="1"/>
  </cols>
  <sheetData>
    <row r="2" spans="1:4" x14ac:dyDescent="0.25">
      <c r="A2" s="1" t="s">
        <v>0</v>
      </c>
      <c r="B2" s="1" t="s">
        <v>2</v>
      </c>
      <c r="C2" s="1" t="s">
        <v>9</v>
      </c>
      <c r="D2" s="1" t="s">
        <v>31</v>
      </c>
    </row>
    <row r="3" spans="1:4" x14ac:dyDescent="0.25">
      <c r="A3" t="s">
        <v>7</v>
      </c>
      <c r="B3" t="s">
        <v>3</v>
      </c>
      <c r="C3" t="s">
        <v>42</v>
      </c>
      <c r="D3" t="s">
        <v>30</v>
      </c>
    </row>
    <row r="4" spans="1:4" x14ac:dyDescent="0.25">
      <c r="A4" t="s">
        <v>1</v>
      </c>
      <c r="B4" t="s">
        <v>4</v>
      </c>
      <c r="C4" t="s">
        <v>43</v>
      </c>
      <c r="D4" t="s">
        <v>32</v>
      </c>
    </row>
    <row r="5" spans="1:4" x14ac:dyDescent="0.25">
      <c r="B5" t="s">
        <v>5</v>
      </c>
      <c r="C5" t="s">
        <v>44</v>
      </c>
    </row>
    <row r="6" spans="1:4" x14ac:dyDescent="0.25">
      <c r="B6" t="s">
        <v>6</v>
      </c>
      <c r="C6" t="s">
        <v>45</v>
      </c>
    </row>
    <row r="7" spans="1:4" x14ac:dyDescent="0.25">
      <c r="C7" t="s">
        <v>46</v>
      </c>
    </row>
    <row r="8" spans="1:4" x14ac:dyDescent="0.25">
      <c r="C8" t="s">
        <v>47</v>
      </c>
    </row>
    <row r="9" spans="1:4" x14ac:dyDescent="0.25">
      <c r="C9" t="s">
        <v>48</v>
      </c>
    </row>
    <row r="10" spans="1:4" x14ac:dyDescent="0.25">
      <c r="C10" t="s">
        <v>49</v>
      </c>
    </row>
    <row r="11" spans="1:4" x14ac:dyDescent="0.25">
      <c r="C11" t="s">
        <v>50</v>
      </c>
    </row>
    <row r="12" spans="1:4" x14ac:dyDescent="0.25">
      <c r="C12" t="s">
        <v>51</v>
      </c>
    </row>
    <row r="13" spans="1:4" x14ac:dyDescent="0.25">
      <c r="C13" t="s">
        <v>10</v>
      </c>
    </row>
    <row r="14" spans="1:4" x14ac:dyDescent="0.25">
      <c r="C14" t="s">
        <v>52</v>
      </c>
    </row>
    <row r="15" spans="1:4" x14ac:dyDescent="0.25">
      <c r="C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ΓΕΝΙΚΑ</vt:lpstr>
      <vt:lpstr>K01</vt:lpstr>
      <vt:lpstr>Lists</vt:lpstr>
      <vt:lpstr>Operators</vt:lpstr>
      <vt:lpstr>Semester</vt:lpstr>
      <vt:lpstr>YesNo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Rittas</dc:creator>
  <cp:lastModifiedBy>Maria Nikopoulou</cp:lastModifiedBy>
  <dcterms:created xsi:type="dcterms:W3CDTF">2015-03-10T09:10:24Z</dcterms:created>
  <dcterms:modified xsi:type="dcterms:W3CDTF">2019-01-11T09:00:41Z</dcterms:modified>
</cp:coreProperties>
</file>