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C:\myfiles\QI\QI_S1_21\H_S1_2021\"/>
    </mc:Choice>
  </mc:AlternateContent>
  <xr:revisionPtr revIDLastSave="0" documentId="13_ncr:1_{95006676-25F5-4101-A503-4C95D0FD8AEC}" xr6:coauthVersionLast="36" xr6:coauthVersionMax="3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0" yWindow="0" windowWidth="28800" windowHeight="12225"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Q9" i="1"/>
  <c r="P9" i="1" s="1"/>
  <c r="Q8" i="1"/>
  <c r="P8"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F8" i="4" s="1"/>
  <c r="G9" i="4"/>
  <c r="G10" i="4"/>
  <c r="F10" i="4" s="1"/>
  <c r="G11" i="4"/>
  <c r="F11" i="4" s="1"/>
  <c r="G12" i="4"/>
  <c r="F12" i="4" s="1"/>
  <c r="G13" i="4"/>
  <c r="G14" i="4"/>
  <c r="F14" i="4" s="1"/>
  <c r="G15" i="4"/>
  <c r="F15" i="4" s="1"/>
  <c r="G16" i="4"/>
  <c r="G17" i="4"/>
  <c r="G18" i="4"/>
  <c r="F18" i="4" s="1"/>
  <c r="G19" i="4"/>
  <c r="F19" i="4" s="1"/>
  <c r="G20" i="4"/>
  <c r="F20" i="4" s="1"/>
  <c r="G21" i="4"/>
  <c r="G22" i="4"/>
  <c r="F22" i="4" s="1"/>
  <c r="G23" i="4"/>
  <c r="F23" i="4" s="1"/>
  <c r="G24" i="4"/>
  <c r="F24" i="4" s="1"/>
  <c r="G25" i="4"/>
  <c r="G26" i="4"/>
  <c r="F26" i="4" s="1"/>
  <c r="G27" i="4"/>
  <c r="F27" i="4" s="1"/>
  <c r="G28" i="4"/>
  <c r="F28" i="4" s="1"/>
  <c r="G29" i="4"/>
  <c r="G30" i="4"/>
  <c r="F30" i="4" s="1"/>
  <c r="G31" i="4"/>
  <c r="F31" i="4" s="1"/>
  <c r="G32" i="4"/>
  <c r="F32" i="4" s="1"/>
  <c r="F9" i="4"/>
  <c r="F13" i="4"/>
  <c r="F16" i="4"/>
  <c r="F17" i="4"/>
  <c r="F21" i="4"/>
  <c r="F25"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8" i="5"/>
  <c r="F7"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I10" i="1"/>
  <c r="I11" i="1"/>
  <c r="I12" i="1"/>
  <c r="I13" i="1"/>
  <c r="I14" i="1"/>
  <c r="I15" i="1"/>
  <c r="I16" i="1"/>
  <c r="I17" i="1"/>
  <c r="I18" i="1"/>
  <c r="I19" i="1"/>
  <c r="I20" i="1"/>
  <c r="I21" i="1"/>
  <c r="I22" i="1"/>
  <c r="I23" i="1"/>
  <c r="I24" i="1"/>
  <c r="I25" i="1"/>
  <c r="I26" i="1"/>
  <c r="I27" i="1"/>
  <c r="I28" i="1"/>
  <c r="I29" i="1"/>
  <c r="I30" i="1"/>
  <c r="I31" i="1"/>
  <c r="C4" i="8"/>
  <c r="F7" i="4" l="1"/>
  <c r="B3" i="5"/>
  <c r="B7" i="5" s="1"/>
  <c r="B3" i="6"/>
  <c r="B3" i="7"/>
  <c r="B3" i="4"/>
  <c r="B32" i="4" s="1"/>
  <c r="B18" i="5"/>
  <c r="B11" i="5"/>
  <c r="C12" i="8"/>
  <c r="B3" i="1"/>
  <c r="B17" i="5"/>
  <c r="B26" i="5" l="1"/>
  <c r="B22" i="5"/>
  <c r="B29" i="5"/>
  <c r="B23" i="5"/>
  <c r="B12" i="5"/>
  <c r="B30" i="5"/>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V10" i="1"/>
  <c r="W10" i="1" s="1"/>
  <c r="V12" i="1"/>
  <c r="W12" i="1" s="1"/>
  <c r="S4" i="1"/>
  <c r="U4" i="1"/>
  <c r="T4" i="1"/>
  <c r="V11" i="1" l="1"/>
  <c r="W11" i="1" s="1"/>
  <c r="V32" i="1"/>
  <c r="W32" i="1" s="1"/>
  <c r="V4" i="1"/>
  <c r="W4" i="1" s="1"/>
  <c r="Q5" i="1" s="1"/>
  <c r="P5" i="1" s="1"/>
  <c r="V6" i="1"/>
  <c r="W6" i="1" s="1"/>
  <c r="Q7" i="1" s="1"/>
  <c r="P7" i="1" s="1"/>
  <c r="V7" i="1"/>
  <c r="W7"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<sst xmlns="http://schemas.openxmlformats.org/spreadsheetml/2006/main" count="298" uniqueCount="99">
  <si>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</si>
  <si>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</si>
  <si>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</si>
  <si>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</si>
  <si>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</si>
  <si>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</si>
  <si>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</si>
  <si>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</si>
  <si>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</si>
  <si>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</si>
  <si>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</si>
  <si>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</si>
  <si>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</si>
  <si>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</si>
  <si>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</si>
  <si>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</si>
  <si>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</si>
  <si>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</si>
  <si>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</si>
  <si>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</si>
  <si>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</si>
  <si>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</si>
  <si>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</si>
  <si>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</si>
  <si>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</si>
  <si>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</si>
  <si>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</si>
  <si>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</si>
  <si>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</si>
  <si>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</si>
  <si>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</si>
  <si>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</si>
  <si>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</si>
  <si>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</si>
  <si>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</si>
  <si>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</si>
  <si>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</si>
  <si>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</si>
  <si>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</si>
  <si>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</si>
  <si>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</si>
  <si>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</si>
  <si>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</si>
  <si>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</si>
  <si>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</si>
  <si>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</si>
  <si>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</si>
  <si>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</si>
  <si>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</si>
  <si>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</si>
  <si>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</si>
  <si>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</si>
  <si>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</si>
  <si>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</si>
  <si>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</si>
  <si>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</si>
  <si>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</si>
  <si>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</si>
  <si>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</si>
  <si>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</si>
  <si>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</si>
  <si>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</si>
  <si>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</si>
  <si>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</si>
  <si>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</si>
  <si>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</si>
  <si>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</si>
  <si>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</si>
  <si>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</si>
  <si>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</si>
  <si>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</si>
  <si>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</si>
  <si>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</si>
  <si>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</si>
  <si>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</si>
  <si>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</si>
  <si>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</si>
  <si>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</si>
  <si>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</si>
  <si>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</si>
  <si>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</si>
  <si>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</si>
  <si>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</si>
  <si>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</si>
  <si>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</si>
  <si>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</si>
  <si>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</si>
  <si>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</si>
  <si>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</si>
  <si>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</si>
  <si>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</si>
  <si>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Η χρέωση από κινητό τηλέφωνο COSMOTE είναι 0,19 Ευρώ/κλήση</t>
  </si>
  <si>
    <t>Δευτέρα - Κυριακή &amp; αργίες : 00:00 - 24:00</t>
  </si>
  <si>
    <t xml:space="preserve">Ατελώς από εταιρικό κινητό Cosmote,  από οικιακό COSMOTE η χρέωση είναι 0,093€ για τα πρώτα 30’’ και μετά 0,0031€/δευτ., από Καρτοκινητό COSMOTE η χρέωση είναι 0,3564€ για τα πρώτα 30’’ και μετά 0,011878€/δευτ.
 </t>
  </si>
  <si>
    <t>Ατελώς</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</si>
  <si>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</si>
  <si>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</si>
  <si>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t>
  </si>
  <si>
    <t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</si>
</sst>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9">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16" xfId="0" quotePrefix="1" applyNumberFormat="1" applyBorder="1" applyAlignment="1" applyProtection="1">
      <alignment horizontal="left" vertical="top" wrapText="1"/>
      <protection locked="0"/>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2" xfId="1" xr:uid="{00000000-0005-0000-0000-000000000000}"/>
    <cellStyle name="Κανονικό" xfId="0" builtinId="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tabSelected="1"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3" t="s">
        <v>82</v>
      </c>
    </row>
    <row r="2" spans="1:5" ht="22.5" customHeight="1" x14ac:dyDescent="0.25">
      <c r="A2" s="13" t="s">
        <v>8</v>
      </c>
      <c r="B2" s="13"/>
      <c r="C2" s="39" t="s">
        <v>83</v>
      </c>
    </row>
    <row r="3" spans="1:5" ht="24.75" customHeight="1" x14ac:dyDescent="0.25">
      <c r="A3" s="13" t="s">
        <v>64</v>
      </c>
      <c r="B3" s="13"/>
      <c r="C3" s="39"/>
    </row>
    <row r="4" spans="1:5" ht="22.5" hidden="1" customHeight="1" x14ac:dyDescent="0.25">
      <c r="A4" s="13" t="s">
        <v>8</v>
      </c>
      <c r="B4" s="13"/>
      <c r="C4" s="40" t="str">
        <f>IF(C2="",TEXT(C3,),C2)</f>
        <v>COSMOTE</v>
      </c>
    </row>
    <row r="5" spans="1:5" ht="22.5" customHeight="1" x14ac:dyDescent="0.25">
      <c r="A5" s="13" t="s">
        <v>0</v>
      </c>
      <c r="B5" s="13"/>
      <c r="C5" s="39" t="s">
        <v>7</v>
      </c>
    </row>
    <row r="6" spans="1:5" ht="22.5" customHeight="1" x14ac:dyDescent="0.25">
      <c r="A6" s="13" t="s">
        <v>26</v>
      </c>
      <c r="B6" s="13"/>
      <c r="C6" s="53">
        <v>2021</v>
      </c>
    </row>
    <row r="7" spans="1:5" ht="22.5" customHeight="1" x14ac:dyDescent="0.25">
      <c r="A7" s="13" t="s">
        <v>34</v>
      </c>
      <c r="B7" s="13"/>
      <c r="C7" s="71">
        <v>44197</v>
      </c>
    </row>
    <row r="8" spans="1:5" ht="22.5" customHeight="1" x14ac:dyDescent="0.25">
      <c r="A8" s="13" t="s">
        <v>35</v>
      </c>
      <c r="B8" s="13"/>
      <c r="C8" s="71">
        <v>44377</v>
      </c>
    </row>
    <row r="9" spans="1:5" ht="67.5" customHeight="1" x14ac:dyDescent="0.25">
      <c r="A9" s="13" t="s">
        <v>11</v>
      </c>
      <c r="B9" s="13"/>
      <c r="C9" s="72"/>
    </row>
    <row r="10" spans="1:5" x14ac:dyDescent="0.25"/>
    <row r="11" spans="1:5" ht="15.75" thickBot="1" x14ac:dyDescent="0.3"/>
    <row r="12" spans="1:5" ht="31.5" customHeight="1" thickBot="1" x14ac:dyDescent="0.3">
      <c r="A12" s="14" t="s">
        <v>36</v>
      </c>
      <c r="B12" s="15"/>
      <c r="C12" s="16" t="str">
        <f>IF(OR(C5="",C4="",C6="",C7="",C8=""),"ΥΠΑΡΧΟΥΝ ΛΑΘΗ","ΤΑ ΣΤΟΙΧΕΙΑ ΕΙΝΑΙ ΟΡΘΑ")</f>
        <v>ΤΑ ΣΤΟΙΧΕΙΑ ΕΙΝΑΙ ΟΡΘΑ</v>
      </c>
      <c r="E12" s="42"/>
    </row>
    <row r="13" spans="1:5" ht="31.5" customHeight="1" thickBot="1" x14ac:dyDescent="0.3">
      <c r="A13" s="45"/>
      <c r="B13" s="17" t="s">
        <v>37</v>
      </c>
      <c r="C13" s="18" t="str">
        <f>CONCATENATE(IF($B$14="ΝΑΙ",COUNTIF('H01'!P:P,"ΣΦΑΛΜΑ"),0)+IF(B15="ΝΑΙ",COUNTIF('H02'!M:M,"ΣΦΑΛΜΑ"),0)+COUNTIF('H03'!F:F,"ΣΦΑΛΜΑ")+COUNTIF('H04'!J:J,"ΣΦΑΛΜΑ")+COUNTIF('H05'!J:J,"ΣΦΑΛΜΑ")," ΣΦΑΛΜΑΤΑ")</f>
        <v>0 ΣΦΑΛΜΑΤΑ</v>
      </c>
    </row>
    <row r="14" spans="1:5" ht="19.5" thickBot="1" x14ac:dyDescent="0.3">
      <c r="A14" s="14" t="s">
        <v>59</v>
      </c>
      <c r="B14" s="73" t="s">
        <v>38</v>
      </c>
      <c r="C14" s="16" t="str">
        <f>IF(B14="ΟΧΙ","",IF(COUNTIF('H01'!P:P,"ΣΦΑΛΜΑ")=0,"ΤΑ ΣΤΟΙΧΕΙΑ ΕΙΝΑΙ ΟΡΘΑ","ΥΠΑΡΧΟΥΝ ΛΑΘΗ"))</f>
        <v>ΤΑ ΣΤΟΙΧΕΙΑ ΕΙΝΑΙ ΟΡΘΑ</v>
      </c>
      <c r="D14" s="43"/>
    </row>
    <row r="15" spans="1:5" ht="19.5" thickBot="1" x14ac:dyDescent="0.3">
      <c r="A15" s="14" t="s">
        <v>60</v>
      </c>
      <c r="B15" s="73" t="s">
        <v>38</v>
      </c>
      <c r="C15" s="16" t="str">
        <f>IF(B15="ΟΧΙ","",IF(COUNTIF('H02'!M:M,"ΣΦΑΛΜΑ")=0,"ΤΑ ΣΤΟΙΧΕΙΑ ΕΙΝΑΙ ΟΡΘΑ","ΥΠΑΡΧΟΥΝ ΛΑΘΗ"))</f>
        <v>ΤΑ ΣΤΟΙΧΕΙΑ ΕΙΝΑΙ ΟΡΘΑ</v>
      </c>
    </row>
    <row r="16" spans="1:5" ht="19.5" thickBot="1" x14ac:dyDescent="0.3">
      <c r="A16" s="14" t="s">
        <v>61</v>
      </c>
      <c r="B16" s="73" t="s">
        <v>38</v>
      </c>
      <c r="C16" s="16" t="str">
        <f>IF(B16="ΟΧΙ","",IF(COUNTIF('H03'!N:N,"ΣΦΑΛΜΑ")=0,"ΤΑ ΣΤΟΙΧΕΙΑ ΕΙΝΑΙ ΟΡΘΑ","ΥΠΑΡΧΟΥΝ ΛΑΘΗ"))</f>
        <v>ΤΑ ΣΤΟΙΧΕΙΑ ΕΙΝΑΙ ΟΡΘΑ</v>
      </c>
    </row>
    <row r="17" spans="1:3" ht="19.5" thickBot="1" x14ac:dyDescent="0.3">
      <c r="A17" s="14" t="s">
        <v>62</v>
      </c>
      <c r="B17" s="73" t="s">
        <v>38</v>
      </c>
      <c r="C17" s="16" t="str">
        <f>IF(B17="ΟΧΙ","",IF(COUNTIF('H04'!J3,"ΣΦΑΛΜΑ")=0,"ΤΑ ΣΤΟΙΧΕΙΑ ΕΙΝΑΙ ΟΡΘΑ","ΥΠΑΡΧΟΥΝ ΛΑΘΗ"))</f>
        <v>ΤΑ ΣΤΟΙΧΕΙΑ ΕΙΝΑΙ ΟΡΘΑ</v>
      </c>
    </row>
    <row r="18" spans="1:3" ht="19.5" thickBot="1" x14ac:dyDescent="0.3">
      <c r="A18" s="14" t="s">
        <v>63</v>
      </c>
      <c r="B18" s="73" t="s">
        <v>38</v>
      </c>
      <c r="C18" s="16" t="str">
        <f>IF(B18="ΟΧΙ","",IF(COUNTIF('H05'!J3,"ΣΦΑΛΜΑ")=0,"ΤΑ ΣΤΟΙΧΕΙΑ ΕΙΝΑΙ ΟΡΘΑ","ΥΠΑΡΧΟΥΝ ΛΑΘΗ"))</f>
        <v>ΤΑ ΣΤΟΙΧΕΙΑ ΕΙΝΑΙ ΟΡΘΑ</v>
      </c>
    </row>
    <row r="19" spans="1:3" x14ac:dyDescent="0.25">
      <c r="A19" s="110" t="s">
        <v>90</v>
      </c>
      <c r="B19" s="109"/>
      <c r="C19" s="109"/>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opLeftCell="C2" zoomScaleNormal="100" workbookViewId="0">
      <selection activeCell="M7" sqref="M7"/>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23.28515625" style="46" bestFit="1"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25">
      <c r="A3" s="8" t="s">
        <v>23</v>
      </c>
      <c r="B3" s="7" t="str">
        <f>ΓΕΝΙΚΑ!C4</f>
        <v>COSMOTE</v>
      </c>
      <c r="C3" s="111">
        <v>43647</v>
      </c>
      <c r="D3" s="91">
        <f>IF(ΓΕΝΙΚΑ!$B$14="ΝΑΙ",15300,"")</f>
        <v>15300</v>
      </c>
      <c r="E3" s="31" t="str">
        <f>IF(ΓΕΝΙΚΑ!$B$14="ΝΑΙ","ΠΑΝΕΛΛΑΔΙΚΑ","")</f>
        <v>ΠΑΝΕΛΛΑΔΙΚΑ</v>
      </c>
      <c r="F3" s="92" t="s">
        <v>44</v>
      </c>
      <c r="G3" s="50" t="s">
        <v>16</v>
      </c>
      <c r="H3" s="76"/>
      <c r="I3" s="19" t="str">
        <f>IF(G3="","",IF(G3="Άλλη",H3,G3))</f>
        <v>Λήψη παραγγελιών ή/και παροχή πληροφοριών/βοήθειας</v>
      </c>
      <c r="J3" s="112" t="s">
        <v>75</v>
      </c>
      <c r="K3" s="113">
        <v>13838</v>
      </c>
      <c r="L3" s="114" t="s">
        <v>91</v>
      </c>
      <c r="M3" s="115" t="s">
        <v>92</v>
      </c>
      <c r="N3" s="118" t="s">
        <v>97</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01/07/2019</v>
      </c>
      <c r="S3" s="41">
        <f>_xlfn.NUMBERVALUE(LEFT(R3,2))</f>
        <v>1</v>
      </c>
      <c r="T3" s="41">
        <f>_xlfn.NUMBERVALUE(MID(R3,4,2))</f>
        <v>7</v>
      </c>
      <c r="U3" s="41">
        <f>_xlfn.NUMBERVALUE(RIGHT(R3,4))</f>
        <v>2019</v>
      </c>
      <c r="V3" s="41">
        <f>IF(LEN((R3)=10),0,1)+IF(AND(S3&gt;0,S3&lt;32),0,1)+IF(AND(T3&gt;0,T3&lt;13),0,1)+IF(AND(U3&gt;2000,U3&lt;2030),0,1)</f>
        <v>0</v>
      </c>
      <c r="W3" s="41">
        <f>IF(ISERR(V3),1,V3)</f>
        <v>0</v>
      </c>
    </row>
    <row r="4" spans="1:23" ht="30" customHeight="1" x14ac:dyDescent="0.25">
      <c r="A4" s="5" t="str">
        <f t="shared" ref="A4:C32" si="1">A$3</f>
        <v>H01</v>
      </c>
      <c r="B4" s="4" t="str">
        <f t="shared" si="1"/>
        <v>COSMOTE</v>
      </c>
      <c r="C4" s="4">
        <f>C$3</f>
        <v>43647</v>
      </c>
      <c r="D4" s="91">
        <f>IF(ΓΕΝΙΚΑ!$B$14="ΝΑΙ",15300,"")</f>
        <v>15300</v>
      </c>
      <c r="E4" s="31" t="str">
        <f>IF(ΓΕΝΙΚΑ!$B$14="ΝΑΙ","ΠΑΝΕΛΛΑΔΙΚΑ","")</f>
        <v>ΠΑΝΕΛΛΑΔΙΚΑ</v>
      </c>
      <c r="F4" s="93" t="s">
        <v>44</v>
      </c>
      <c r="G4" s="51" t="s">
        <v>16</v>
      </c>
      <c r="H4" s="77"/>
      <c r="I4" s="19" t="str">
        <f t="shared" ref="I4:I31" si="2">IF(G4="","",IF(G4="Άλλη",H4,G4))</f>
        <v>Λήψη παραγγελιών ή/και παροχή πληροφοριών/βοήθειας</v>
      </c>
      <c r="J4" s="99" t="s">
        <v>75</v>
      </c>
      <c r="K4" s="116">
        <v>13839</v>
      </c>
      <c r="L4" s="97" t="s">
        <v>93</v>
      </c>
      <c r="M4" s="117" t="s">
        <v>92</v>
      </c>
      <c r="N4" s="87" t="str">
        <f>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01/07/2019</v>
      </c>
      <c r="S4" s="41">
        <f>_xlfn.NUMBERVALUE(LEFT(R4,2))</f>
        <v>1</v>
      </c>
      <c r="T4" s="41">
        <f>_xlfn.NUMBERVALUE(MID(R4,4,2))</f>
        <v>7</v>
      </c>
      <c r="U4" s="41">
        <f>_xlfn.NUMBERVALUE(RIGHT(R4,4))</f>
        <v>2019</v>
      </c>
      <c r="V4" s="41">
        <f>IF(LEN((R4)=10),0,1)+IF(AND(S4&gt;0,S4&lt;32),0,1)+IF(AND(T4&gt;0,T4&lt;13),0,1)+IF(AND(U4&gt;2000,U4&lt;2030),0,1)</f>
        <v>0</v>
      </c>
      <c r="W4" s="41">
        <f>IF(ISERR(V4),1,V4)</f>
        <v>0</v>
      </c>
    </row>
    <row r="5" spans="1:23" ht="30" customHeight="1" x14ac:dyDescent="0.25">
      <c r="A5" s="5" t="str">
        <f t="shared" si="1"/>
        <v>H01</v>
      </c>
      <c r="B5" s="4" t="str">
        <f t="shared" si="1"/>
        <v>COSMOTE</v>
      </c>
      <c r="C5" s="4">
        <f>C$3</f>
        <v>43647</v>
      </c>
      <c r="D5" s="91">
        <f>IF(ΓΕΝΙΚΑ!$B$14="ΝΑΙ",15300,"")</f>
        <v>15300</v>
      </c>
      <c r="E5" s="31" t="str">
        <f>IF(ΓΕΝΙΚΑ!$B$14="ΝΑΙ","ΠΑΝΕΛΛΑΔΙΚΑ","")</f>
        <v>ΠΑΝΕΛΛΑΔΙΚΑ</v>
      </c>
      <c r="F5" s="93" t="s">
        <v>44</v>
      </c>
      <c r="G5" s="51" t="s">
        <v>16</v>
      </c>
      <c r="H5" s="77"/>
      <c r="I5" s="19" t="str">
        <f t="shared" si="2"/>
        <v>Λήψη παραγγελιών ή/και παροχή πληροφοριών/βοήθειας</v>
      </c>
      <c r="J5" s="99" t="s">
        <v>75</v>
      </c>
      <c r="K5" s="116">
        <v>1250</v>
      </c>
      <c r="L5" s="97" t="s">
        <v>94</v>
      </c>
      <c r="M5" s="117" t="s">
        <v>92</v>
      </c>
      <c r="N5" s="87" t="str">
        <f t="shared" ref="N5:N32" si="4">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01/07/2019</v>
      </c>
      <c r="S5" s="41">
        <f t="shared" ref="S5:S32" si="6">_xlfn.NUMBERVALUE(LEFT(R5,2))</f>
        <v>1</v>
      </c>
      <c r="T5" s="41">
        <f t="shared" ref="T5:T32" si="7">_xlfn.NUMBERVALUE(MID(R5,4,2))</f>
        <v>7</v>
      </c>
      <c r="U5" s="41">
        <f t="shared" ref="U5:U32" si="8">_xlfn.NUMBERVALUE(RIGHT(R5,4))</f>
        <v>2019</v>
      </c>
      <c r="V5" s="41">
        <f t="shared" ref="V5:V32" si="9">IF(LEN((R5)=10),0,1)+IF(AND(S5&gt;0,S5&lt;32),0,1)+IF(AND(T5&gt;0,T5&lt;13),0,1)+IF(AND(U5&gt;2000,U5&lt;2030),0,1)</f>
        <v>0</v>
      </c>
      <c r="W5" s="41">
        <f t="shared" ref="W5:W32" si="10">IF(ISERR(V5),1,V5)</f>
        <v>0</v>
      </c>
    </row>
    <row r="6" spans="1:23" ht="30" customHeight="1" x14ac:dyDescent="0.25">
      <c r="A6" s="5" t="str">
        <f t="shared" si="1"/>
        <v>H01</v>
      </c>
      <c r="B6" s="4" t="str">
        <f t="shared" si="1"/>
        <v>COSMOTE</v>
      </c>
      <c r="C6" s="4">
        <f>C$3</f>
        <v>43647</v>
      </c>
      <c r="D6" s="91">
        <f>IF(ΓΕΝΙΚΑ!$B$14="ΝΑΙ",15300,"")</f>
        <v>15300</v>
      </c>
      <c r="E6" s="31" t="str">
        <f>IF(ΓΕΝΙΚΑ!$B$14="ΝΑΙ","ΠΑΝΕΛΛΑΔΙΚΑ","")</f>
        <v>ΠΑΝΕΛΛΑΔΙΚΑ</v>
      </c>
      <c r="F6" s="93" t="s">
        <v>44</v>
      </c>
      <c r="G6" s="51" t="s">
        <v>17</v>
      </c>
      <c r="H6" s="77"/>
      <c r="I6" s="19" t="str">
        <f t="shared" si="2"/>
        <v>Βλαβοληψία</v>
      </c>
      <c r="J6" s="99" t="s">
        <v>75</v>
      </c>
      <c r="K6" s="116">
        <v>13738</v>
      </c>
      <c r="L6" s="97" t="s">
        <v>94</v>
      </c>
      <c r="M6" s="117" t="s">
        <v>92</v>
      </c>
      <c r="N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6" s="48" t="str">
        <f t="shared" si="3"/>
        <v/>
      </c>
      <c r="Q6" s="75" t="str">
        <f t="shared" si="5"/>
        <v/>
      </c>
      <c r="R6" s="41" t="str">
        <f t="shared" si="0"/>
        <v>01/07/2019</v>
      </c>
      <c r="S6" s="41">
        <f t="shared" si="6"/>
        <v>1</v>
      </c>
      <c r="T6" s="41">
        <f t="shared" si="7"/>
        <v>7</v>
      </c>
      <c r="U6" s="41">
        <f t="shared" si="8"/>
        <v>2019</v>
      </c>
      <c r="V6" s="41">
        <f t="shared" si="9"/>
        <v>0</v>
      </c>
      <c r="W6" s="41">
        <f t="shared" si="10"/>
        <v>0</v>
      </c>
    </row>
    <row r="7" spans="1:23" ht="30" customHeight="1" x14ac:dyDescent="0.25">
      <c r="A7" s="5" t="str">
        <f t="shared" si="1"/>
        <v>H01</v>
      </c>
      <c r="B7" s="4" t="str">
        <f t="shared" si="1"/>
        <v>COSMOTE</v>
      </c>
      <c r="C7" s="4">
        <f t="shared" si="1"/>
        <v>43647</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76</v>
      </c>
      <c r="K7" s="116">
        <v>2102511888</v>
      </c>
      <c r="L7" s="97" t="s">
        <v>95</v>
      </c>
      <c r="M7" s="95" t="s">
        <v>96</v>
      </c>
      <c r="N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7" s="48" t="str">
        <f t="shared" si="3"/>
        <v/>
      </c>
      <c r="Q7" s="75" t="str">
        <f t="shared" si="5"/>
        <v/>
      </c>
      <c r="R7" s="41" t="str">
        <f t="shared" si="0"/>
        <v>01/07/2019</v>
      </c>
      <c r="S7" s="41">
        <f t="shared" si="6"/>
        <v>1</v>
      </c>
      <c r="T7" s="41">
        <f t="shared" si="7"/>
        <v>7</v>
      </c>
      <c r="U7" s="41">
        <f t="shared" si="8"/>
        <v>2019</v>
      </c>
      <c r="V7" s="41">
        <f t="shared" si="9"/>
        <v>0</v>
      </c>
      <c r="W7" s="41">
        <f t="shared" si="10"/>
        <v>0</v>
      </c>
    </row>
    <row r="8" spans="1:23" ht="30" customHeight="1" x14ac:dyDescent="0.25">
      <c r="A8" s="5" t="str">
        <f t="shared" si="1"/>
        <v>H01</v>
      </c>
      <c r="B8" s="4" t="str">
        <f t="shared" si="1"/>
        <v>COSMOTE</v>
      </c>
      <c r="C8" s="4">
        <f>C$3</f>
        <v>43647</v>
      </c>
      <c r="D8" s="91">
        <f>IF(ΓΕΝΙΚΑ!$B$14="ΝΑΙ",15300,"")</f>
        <v>15300</v>
      </c>
      <c r="E8" s="31" t="str">
        <f>IF(ΓΕΝΙΚΑ!$B$14="ΝΑΙ","ΠΑΝΕΛΛΑΔΙΚΑ","")</f>
        <v>ΠΑΝΕΛΛΑΔΙΚΑ</v>
      </c>
      <c r="F8" s="93" t="s">
        <v>44</v>
      </c>
      <c r="G8" s="51"/>
      <c r="H8" s="77"/>
      <c r="I8" s="19" t="str">
        <f t="shared" si="2"/>
        <v/>
      </c>
      <c r="J8" s="99"/>
      <c r="K8" s="100"/>
      <c r="L8" s="97"/>
      <c r="M8" s="95"/>
      <c r="N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8" s="48" t="str">
        <f t="shared" si="3"/>
        <v/>
      </c>
      <c r="Q8" s="75" t="str">
        <f t="shared" si="5"/>
        <v/>
      </c>
      <c r="R8" s="41" t="str">
        <f t="shared" si="0"/>
        <v>01/07/2019</v>
      </c>
      <c r="S8" s="41">
        <f t="shared" si="6"/>
        <v>1</v>
      </c>
      <c r="T8" s="41">
        <f t="shared" si="7"/>
        <v>7</v>
      </c>
      <c r="U8" s="41">
        <f t="shared" si="8"/>
        <v>2019</v>
      </c>
      <c r="V8" s="41">
        <f t="shared" si="9"/>
        <v>0</v>
      </c>
      <c r="W8" s="41">
        <f t="shared" si="10"/>
        <v>0</v>
      </c>
    </row>
    <row r="9" spans="1:23" ht="30" customHeight="1" x14ac:dyDescent="0.25">
      <c r="A9" s="5" t="str">
        <f t="shared" si="1"/>
        <v>H01</v>
      </c>
      <c r="B9" s="4" t="str">
        <f t="shared" si="1"/>
        <v>COSMOTE</v>
      </c>
      <c r="C9" s="4">
        <f t="shared" si="1"/>
        <v>43647</v>
      </c>
      <c r="D9" s="91">
        <f>IF(ΓΕΝΙΚΑ!$B$14="ΝΑΙ",15300,"")</f>
        <v>15300</v>
      </c>
      <c r="E9" s="31" t="str">
        <f>IF(ΓΕΝΙΚΑ!$B$14="ΝΑΙ","ΠΑΝΕΛΛΑΔΙΚΑ","")</f>
        <v>ΠΑΝΕΛΛΑΔΙΚΑ</v>
      </c>
      <c r="F9" s="93" t="s">
        <v>44</v>
      </c>
      <c r="G9" s="51"/>
      <c r="H9" s="77"/>
      <c r="I9" s="19" t="str">
        <f t="shared" si="2"/>
        <v/>
      </c>
      <c r="J9" s="99"/>
      <c r="K9" s="100"/>
      <c r="L9" s="97"/>
      <c r="M9" s="95"/>
      <c r="N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9" s="48" t="str">
        <f t="shared" si="3"/>
        <v/>
      </c>
      <c r="Q9" s="75" t="str">
        <f t="shared" si="5"/>
        <v/>
      </c>
      <c r="R9" s="41" t="str">
        <f t="shared" si="0"/>
        <v>01/07/2019</v>
      </c>
      <c r="S9" s="41">
        <f t="shared" si="6"/>
        <v>1</v>
      </c>
      <c r="T9" s="41">
        <f t="shared" si="7"/>
        <v>7</v>
      </c>
      <c r="U9" s="41">
        <f t="shared" si="8"/>
        <v>2019</v>
      </c>
      <c r="V9" s="41">
        <f t="shared" si="9"/>
        <v>0</v>
      </c>
      <c r="W9" s="41">
        <f t="shared" si="10"/>
        <v>0</v>
      </c>
    </row>
    <row r="10" spans="1:23" ht="30" customHeight="1" x14ac:dyDescent="0.25">
      <c r="A10" s="5" t="str">
        <f t="shared" si="1"/>
        <v>H01</v>
      </c>
      <c r="B10" s="4" t="str">
        <f t="shared" si="1"/>
        <v>COSMOTE</v>
      </c>
      <c r="C10" s="4">
        <f t="shared" si="1"/>
        <v>43647</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0" s="48" t="str">
        <f t="shared" si="3"/>
        <v/>
      </c>
      <c r="Q10" s="75" t="str">
        <f t="shared" si="5"/>
        <v/>
      </c>
      <c r="R10" s="41" t="str">
        <f t="shared" si="0"/>
        <v>01/07/2019</v>
      </c>
      <c r="S10" s="41">
        <f t="shared" si="6"/>
        <v>1</v>
      </c>
      <c r="T10" s="41">
        <f t="shared" si="7"/>
        <v>7</v>
      </c>
      <c r="U10" s="41">
        <f t="shared" si="8"/>
        <v>2019</v>
      </c>
      <c r="V10" s="41">
        <f t="shared" si="9"/>
        <v>0</v>
      </c>
      <c r="W10" s="41">
        <f t="shared" si="10"/>
        <v>0</v>
      </c>
    </row>
    <row r="11" spans="1:23" ht="30" customHeight="1" x14ac:dyDescent="0.25">
      <c r="A11" s="5" t="str">
        <f t="shared" si="1"/>
        <v>H01</v>
      </c>
      <c r="B11" s="4" t="str">
        <f t="shared" si="1"/>
        <v>COSMOTE</v>
      </c>
      <c r="C11" s="4">
        <f t="shared" si="1"/>
        <v>43647</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1" s="48" t="str">
        <f t="shared" si="3"/>
        <v/>
      </c>
      <c r="Q11" s="75" t="str">
        <f t="shared" si="5"/>
        <v/>
      </c>
      <c r="R11" s="41" t="str">
        <f t="shared" si="0"/>
        <v>01/07/2019</v>
      </c>
      <c r="S11" s="41">
        <f t="shared" si="6"/>
        <v>1</v>
      </c>
      <c r="T11" s="41">
        <f t="shared" si="7"/>
        <v>7</v>
      </c>
      <c r="U11" s="41">
        <f t="shared" si="8"/>
        <v>2019</v>
      </c>
      <c r="V11" s="41">
        <f t="shared" si="9"/>
        <v>0</v>
      </c>
      <c r="W11" s="41">
        <f t="shared" si="10"/>
        <v>0</v>
      </c>
    </row>
    <row r="12" spans="1:23" ht="30" customHeight="1" x14ac:dyDescent="0.25">
      <c r="A12" s="5" t="str">
        <f t="shared" si="1"/>
        <v>H01</v>
      </c>
      <c r="B12" s="4" t="str">
        <f t="shared" si="1"/>
        <v>COSMOTE</v>
      </c>
      <c r="C12" s="4">
        <f t="shared" si="1"/>
        <v>43647</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2" s="48" t="str">
        <f t="shared" si="3"/>
        <v/>
      </c>
      <c r="Q12" s="75" t="str">
        <f t="shared" si="5"/>
        <v/>
      </c>
      <c r="R12" s="41" t="str">
        <f t="shared" si="0"/>
        <v>01/07/2019</v>
      </c>
      <c r="S12" s="41">
        <f t="shared" si="6"/>
        <v>1</v>
      </c>
      <c r="T12" s="41">
        <f t="shared" si="7"/>
        <v>7</v>
      </c>
      <c r="U12" s="41">
        <f t="shared" si="8"/>
        <v>2019</v>
      </c>
      <c r="V12" s="41">
        <f t="shared" si="9"/>
        <v>0</v>
      </c>
      <c r="W12" s="41">
        <f t="shared" si="10"/>
        <v>0</v>
      </c>
    </row>
    <row r="13" spans="1:23" ht="30" customHeight="1" x14ac:dyDescent="0.25">
      <c r="A13" s="5" t="str">
        <f t="shared" si="1"/>
        <v>H01</v>
      </c>
      <c r="B13" s="4" t="str">
        <f t="shared" si="1"/>
        <v>COSMOTE</v>
      </c>
      <c r="C13" s="4">
        <f t="shared" si="1"/>
        <v>43647</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3" s="48" t="str">
        <f t="shared" si="3"/>
        <v/>
      </c>
      <c r="Q13" s="75" t="str">
        <f t="shared" si="5"/>
        <v/>
      </c>
      <c r="R13" s="41" t="str">
        <f t="shared" si="0"/>
        <v>01/07/2019</v>
      </c>
      <c r="S13" s="41">
        <f t="shared" si="6"/>
        <v>1</v>
      </c>
      <c r="T13" s="41">
        <f t="shared" si="7"/>
        <v>7</v>
      </c>
      <c r="U13" s="41">
        <f t="shared" si="8"/>
        <v>2019</v>
      </c>
      <c r="V13" s="41">
        <f t="shared" si="9"/>
        <v>0</v>
      </c>
      <c r="W13" s="41">
        <f t="shared" si="10"/>
        <v>0</v>
      </c>
    </row>
    <row r="14" spans="1:23" ht="30" customHeight="1" x14ac:dyDescent="0.25">
      <c r="A14" s="5" t="str">
        <f t="shared" si="1"/>
        <v>H01</v>
      </c>
      <c r="B14" s="4" t="str">
        <f t="shared" si="1"/>
        <v>COSMOTE</v>
      </c>
      <c r="C14" s="4">
        <f t="shared" si="1"/>
        <v>43647</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4" s="48" t="str">
        <f t="shared" si="3"/>
        <v/>
      </c>
      <c r="Q14" s="75" t="str">
        <f t="shared" si="5"/>
        <v/>
      </c>
      <c r="R14" s="41" t="str">
        <f t="shared" si="0"/>
        <v>01/07/2019</v>
      </c>
      <c r="S14" s="41">
        <f t="shared" si="6"/>
        <v>1</v>
      </c>
      <c r="T14" s="41">
        <f t="shared" si="7"/>
        <v>7</v>
      </c>
      <c r="U14" s="41">
        <f t="shared" si="8"/>
        <v>2019</v>
      </c>
      <c r="V14" s="41">
        <f t="shared" si="9"/>
        <v>0</v>
      </c>
      <c r="W14" s="41">
        <f t="shared" si="10"/>
        <v>0</v>
      </c>
    </row>
    <row r="15" spans="1:23" ht="30" customHeight="1" x14ac:dyDescent="0.25">
      <c r="A15" s="5" t="str">
        <f t="shared" si="1"/>
        <v>H01</v>
      </c>
      <c r="B15" s="4" t="str">
        <f t="shared" si="1"/>
        <v>COSMOTE</v>
      </c>
      <c r="C15" s="4">
        <f t="shared" si="1"/>
        <v>43647</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5" s="48" t="str">
        <f t="shared" si="3"/>
        <v/>
      </c>
      <c r="Q15" s="75" t="str">
        <f t="shared" si="5"/>
        <v/>
      </c>
      <c r="R15" s="41" t="str">
        <f t="shared" si="0"/>
        <v>01/07/2019</v>
      </c>
      <c r="S15" s="41">
        <f t="shared" si="6"/>
        <v>1</v>
      </c>
      <c r="T15" s="41">
        <f t="shared" si="7"/>
        <v>7</v>
      </c>
      <c r="U15" s="41">
        <f t="shared" si="8"/>
        <v>2019</v>
      </c>
      <c r="V15" s="41">
        <f t="shared" si="9"/>
        <v>0</v>
      </c>
      <c r="W15" s="41">
        <f t="shared" si="10"/>
        <v>0</v>
      </c>
    </row>
    <row r="16" spans="1:23" ht="30" customHeight="1" x14ac:dyDescent="0.25">
      <c r="A16" s="5" t="str">
        <f t="shared" si="1"/>
        <v>H01</v>
      </c>
      <c r="B16" s="4" t="str">
        <f t="shared" si="1"/>
        <v>COSMOTE</v>
      </c>
      <c r="C16" s="4">
        <f t="shared" si="1"/>
        <v>43647</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6" s="48" t="str">
        <f t="shared" si="3"/>
        <v/>
      </c>
      <c r="Q16" s="75" t="str">
        <f t="shared" si="5"/>
        <v/>
      </c>
      <c r="R16" s="41" t="str">
        <f t="shared" si="0"/>
        <v>01/07/2019</v>
      </c>
      <c r="S16" s="41">
        <f t="shared" si="6"/>
        <v>1</v>
      </c>
      <c r="T16" s="41">
        <f t="shared" si="7"/>
        <v>7</v>
      </c>
      <c r="U16" s="41">
        <f t="shared" si="8"/>
        <v>2019</v>
      </c>
      <c r="V16" s="41">
        <f t="shared" si="9"/>
        <v>0</v>
      </c>
      <c r="W16" s="41">
        <f t="shared" si="10"/>
        <v>0</v>
      </c>
    </row>
    <row r="17" spans="1:23" ht="30" customHeight="1" x14ac:dyDescent="0.25">
      <c r="A17" s="5" t="str">
        <f t="shared" si="1"/>
        <v>H01</v>
      </c>
      <c r="B17" s="4" t="str">
        <f t="shared" si="1"/>
        <v>COSMOTE</v>
      </c>
      <c r="C17" s="26">
        <f t="shared" si="1"/>
        <v>43647</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7" s="48" t="str">
        <f t="shared" si="3"/>
        <v/>
      </c>
      <c r="Q17" s="75" t="str">
        <f t="shared" si="5"/>
        <v/>
      </c>
      <c r="R17" s="41" t="str">
        <f t="shared" si="0"/>
        <v>01/07/2019</v>
      </c>
      <c r="S17" s="41">
        <f t="shared" si="6"/>
        <v>1</v>
      </c>
      <c r="T17" s="41">
        <f t="shared" si="7"/>
        <v>7</v>
      </c>
      <c r="U17" s="41">
        <f t="shared" si="8"/>
        <v>2019</v>
      </c>
      <c r="V17" s="41">
        <f t="shared" si="9"/>
        <v>0</v>
      </c>
      <c r="W17" s="41">
        <f t="shared" si="10"/>
        <v>0</v>
      </c>
    </row>
    <row r="18" spans="1:23" ht="30" customHeight="1" x14ac:dyDescent="0.25">
      <c r="A18" s="5"/>
      <c r="B18" s="26"/>
      <c r="C18" s="26">
        <f t="shared" si="1"/>
        <v>43647</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8" s="48" t="str">
        <f t="shared" si="3"/>
        <v/>
      </c>
      <c r="Q18" s="75" t="str">
        <f t="shared" si="5"/>
        <v/>
      </c>
      <c r="R18" s="41" t="str">
        <f t="shared" si="0"/>
        <v>01/07/2019</v>
      </c>
      <c r="S18" s="41">
        <f t="shared" si="6"/>
        <v>1</v>
      </c>
      <c r="T18" s="41">
        <f t="shared" si="7"/>
        <v>7</v>
      </c>
      <c r="U18" s="41">
        <f t="shared" si="8"/>
        <v>2019</v>
      </c>
      <c r="V18" s="41">
        <f t="shared" si="9"/>
        <v>0</v>
      </c>
      <c r="W18" s="41">
        <f t="shared" si="10"/>
        <v>0</v>
      </c>
    </row>
    <row r="19" spans="1:23" ht="30" customHeight="1" x14ac:dyDescent="0.25">
      <c r="A19" s="5"/>
      <c r="B19" s="26" t="str">
        <f t="shared" si="1"/>
        <v>COSMOTE</v>
      </c>
      <c r="C19" s="26">
        <f t="shared" si="1"/>
        <v>43647</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9" s="48" t="str">
        <f t="shared" si="3"/>
        <v/>
      </c>
      <c r="Q19" s="75" t="str">
        <f t="shared" si="5"/>
        <v/>
      </c>
      <c r="R19" s="41" t="str">
        <f t="shared" si="0"/>
        <v>01/07/2019</v>
      </c>
      <c r="S19" s="41">
        <f t="shared" si="6"/>
        <v>1</v>
      </c>
      <c r="T19" s="41">
        <f t="shared" si="7"/>
        <v>7</v>
      </c>
      <c r="U19" s="41">
        <f t="shared" si="8"/>
        <v>2019</v>
      </c>
      <c r="V19" s="41">
        <f t="shared" si="9"/>
        <v>0</v>
      </c>
      <c r="W19" s="41">
        <f t="shared" si="10"/>
        <v>0</v>
      </c>
    </row>
    <row r="20" spans="1:23" ht="30" customHeight="1" x14ac:dyDescent="0.25">
      <c r="A20" s="5"/>
      <c r="B20" s="26" t="str">
        <f t="shared" si="1"/>
        <v>COSMOTE</v>
      </c>
      <c r="C20" s="26">
        <f t="shared" si="1"/>
        <v>43647</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0" s="48" t="str">
        <f t="shared" si="3"/>
        <v/>
      </c>
      <c r="Q20" s="75" t="str">
        <f t="shared" si="5"/>
        <v/>
      </c>
      <c r="R20" s="41" t="str">
        <f t="shared" si="0"/>
        <v>01/07/2019</v>
      </c>
      <c r="S20" s="41">
        <f t="shared" si="6"/>
        <v>1</v>
      </c>
      <c r="T20" s="41">
        <f t="shared" si="7"/>
        <v>7</v>
      </c>
      <c r="U20" s="41">
        <f t="shared" si="8"/>
        <v>2019</v>
      </c>
      <c r="V20" s="41">
        <f t="shared" si="9"/>
        <v>0</v>
      </c>
      <c r="W20" s="41">
        <f t="shared" si="10"/>
        <v>0</v>
      </c>
    </row>
    <row r="21" spans="1:23" ht="30" customHeight="1" x14ac:dyDescent="0.25">
      <c r="A21" s="5"/>
      <c r="B21" s="26" t="str">
        <f t="shared" si="1"/>
        <v>COSMOTE</v>
      </c>
      <c r="C21" s="26">
        <f t="shared" si="1"/>
        <v>43647</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1" s="48" t="str">
        <f t="shared" si="3"/>
        <v/>
      </c>
      <c r="Q21" s="75" t="str">
        <f t="shared" si="5"/>
        <v/>
      </c>
      <c r="R21" s="41" t="str">
        <f t="shared" si="0"/>
        <v>01/07/2019</v>
      </c>
      <c r="S21" s="41">
        <f t="shared" si="6"/>
        <v>1</v>
      </c>
      <c r="T21" s="41">
        <f t="shared" si="7"/>
        <v>7</v>
      </c>
      <c r="U21" s="41">
        <f t="shared" si="8"/>
        <v>2019</v>
      </c>
      <c r="V21" s="41">
        <f t="shared" si="9"/>
        <v>0</v>
      </c>
      <c r="W21" s="41">
        <f t="shared" si="10"/>
        <v>0</v>
      </c>
    </row>
    <row r="22" spans="1:23" ht="30" customHeight="1" x14ac:dyDescent="0.25">
      <c r="A22" s="5"/>
      <c r="B22" s="26" t="str">
        <f t="shared" si="1"/>
        <v>COSMOTE</v>
      </c>
      <c r="C22" s="26">
        <f t="shared" si="1"/>
        <v>43647</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2" s="48" t="str">
        <f t="shared" si="3"/>
        <v/>
      </c>
      <c r="Q22" s="75" t="str">
        <f t="shared" si="5"/>
        <v/>
      </c>
      <c r="R22" s="41" t="str">
        <f t="shared" si="0"/>
        <v>01/07/2019</v>
      </c>
      <c r="S22" s="41">
        <f t="shared" si="6"/>
        <v>1</v>
      </c>
      <c r="T22" s="41">
        <f t="shared" si="7"/>
        <v>7</v>
      </c>
      <c r="U22" s="41">
        <f t="shared" si="8"/>
        <v>2019</v>
      </c>
      <c r="V22" s="41">
        <f t="shared" si="9"/>
        <v>0</v>
      </c>
      <c r="W22" s="41">
        <f t="shared" si="10"/>
        <v>0</v>
      </c>
    </row>
    <row r="23" spans="1:23" ht="30" customHeight="1" x14ac:dyDescent="0.25">
      <c r="A23" s="5"/>
      <c r="B23" s="26" t="str">
        <f t="shared" si="1"/>
        <v>COSMOTE</v>
      </c>
      <c r="C23" s="26">
        <f t="shared" si="1"/>
        <v>43647</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3" s="48" t="str">
        <f t="shared" si="3"/>
        <v/>
      </c>
      <c r="Q23" s="75" t="str">
        <f t="shared" si="5"/>
        <v/>
      </c>
      <c r="R23" s="41" t="str">
        <f t="shared" si="0"/>
        <v>01/07/2019</v>
      </c>
      <c r="S23" s="41">
        <f t="shared" si="6"/>
        <v>1</v>
      </c>
      <c r="T23" s="41">
        <f t="shared" si="7"/>
        <v>7</v>
      </c>
      <c r="U23" s="41">
        <f t="shared" si="8"/>
        <v>2019</v>
      </c>
      <c r="V23" s="41">
        <f t="shared" si="9"/>
        <v>0</v>
      </c>
      <c r="W23" s="41">
        <f t="shared" si="10"/>
        <v>0</v>
      </c>
    </row>
    <row r="24" spans="1:23" ht="30" customHeight="1" x14ac:dyDescent="0.25">
      <c r="A24" s="5"/>
      <c r="B24" s="26" t="str">
        <f t="shared" si="1"/>
        <v>COSMOTE</v>
      </c>
      <c r="C24" s="26">
        <f t="shared" si="1"/>
        <v>43647</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4" s="48" t="str">
        <f t="shared" si="3"/>
        <v/>
      </c>
      <c r="Q24" s="75" t="str">
        <f t="shared" si="5"/>
        <v/>
      </c>
      <c r="R24" s="41" t="str">
        <f t="shared" si="0"/>
        <v>01/07/2019</v>
      </c>
      <c r="S24" s="41">
        <f t="shared" si="6"/>
        <v>1</v>
      </c>
      <c r="T24" s="41">
        <f t="shared" si="7"/>
        <v>7</v>
      </c>
      <c r="U24" s="41">
        <f t="shared" si="8"/>
        <v>2019</v>
      </c>
      <c r="V24" s="41">
        <f t="shared" si="9"/>
        <v>0</v>
      </c>
      <c r="W24" s="41">
        <f t="shared" si="10"/>
        <v>0</v>
      </c>
    </row>
    <row r="25" spans="1:23" ht="30" customHeight="1" x14ac:dyDescent="0.25">
      <c r="A25" s="5"/>
      <c r="B25" s="26" t="str">
        <f t="shared" si="1"/>
        <v>COSMOTE</v>
      </c>
      <c r="C25" s="26">
        <f t="shared" si="1"/>
        <v>43647</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5" s="48" t="str">
        <f t="shared" si="3"/>
        <v/>
      </c>
      <c r="Q25" s="75" t="str">
        <f t="shared" si="5"/>
        <v/>
      </c>
      <c r="R25" s="41" t="str">
        <f t="shared" si="0"/>
        <v>01/07/2019</v>
      </c>
      <c r="S25" s="41">
        <f t="shared" si="6"/>
        <v>1</v>
      </c>
      <c r="T25" s="41">
        <f t="shared" si="7"/>
        <v>7</v>
      </c>
      <c r="U25" s="41">
        <f t="shared" si="8"/>
        <v>2019</v>
      </c>
      <c r="V25" s="41">
        <f t="shared" si="9"/>
        <v>0</v>
      </c>
      <c r="W25" s="41">
        <f t="shared" si="10"/>
        <v>0</v>
      </c>
    </row>
    <row r="26" spans="1:23" ht="30" customHeight="1" x14ac:dyDescent="0.25">
      <c r="A26" s="5"/>
      <c r="B26" s="26" t="str">
        <f t="shared" si="1"/>
        <v>COSMOTE</v>
      </c>
      <c r="C26" s="26">
        <f t="shared" si="1"/>
        <v>43647</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6" s="48" t="str">
        <f t="shared" si="3"/>
        <v/>
      </c>
      <c r="Q26" s="75" t="str">
        <f t="shared" si="5"/>
        <v/>
      </c>
      <c r="R26" s="41" t="str">
        <f t="shared" si="0"/>
        <v>01/07/2019</v>
      </c>
      <c r="S26" s="41">
        <f t="shared" si="6"/>
        <v>1</v>
      </c>
      <c r="T26" s="41">
        <f t="shared" si="7"/>
        <v>7</v>
      </c>
      <c r="U26" s="41">
        <f t="shared" si="8"/>
        <v>2019</v>
      </c>
      <c r="V26" s="41">
        <f t="shared" si="9"/>
        <v>0</v>
      </c>
      <c r="W26" s="41">
        <f t="shared" si="10"/>
        <v>0</v>
      </c>
    </row>
    <row r="27" spans="1:23" ht="30" customHeight="1" x14ac:dyDescent="0.25">
      <c r="A27" s="5"/>
      <c r="B27" s="26" t="str">
        <f t="shared" si="1"/>
        <v>COSMOTE</v>
      </c>
      <c r="C27" s="26">
        <f t="shared" si="1"/>
        <v>43647</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7" s="48" t="str">
        <f t="shared" si="3"/>
        <v/>
      </c>
      <c r="Q27" s="75" t="str">
        <f t="shared" si="5"/>
        <v/>
      </c>
      <c r="R27" s="41" t="str">
        <f t="shared" si="0"/>
        <v>01/07/2019</v>
      </c>
      <c r="S27" s="41">
        <f t="shared" si="6"/>
        <v>1</v>
      </c>
      <c r="T27" s="41">
        <f t="shared" si="7"/>
        <v>7</v>
      </c>
      <c r="U27" s="41">
        <f t="shared" si="8"/>
        <v>2019</v>
      </c>
      <c r="V27" s="41">
        <f t="shared" si="9"/>
        <v>0</v>
      </c>
      <c r="W27" s="41">
        <f t="shared" si="10"/>
        <v>0</v>
      </c>
    </row>
    <row r="28" spans="1:23" ht="30" customHeight="1" x14ac:dyDescent="0.25">
      <c r="A28" s="5" t="str">
        <f t="shared" si="1"/>
        <v>H01</v>
      </c>
      <c r="B28" s="26" t="str">
        <f t="shared" si="1"/>
        <v>COSMOTE</v>
      </c>
      <c r="C28" s="26">
        <f t="shared" si="1"/>
        <v>43647</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8" s="48" t="str">
        <f t="shared" si="3"/>
        <v/>
      </c>
      <c r="Q28" s="75" t="str">
        <f t="shared" si="5"/>
        <v/>
      </c>
      <c r="R28" s="41" t="str">
        <f t="shared" si="0"/>
        <v>01/07/2019</v>
      </c>
      <c r="S28" s="41">
        <f t="shared" si="6"/>
        <v>1</v>
      </c>
      <c r="T28" s="41">
        <f t="shared" si="7"/>
        <v>7</v>
      </c>
      <c r="U28" s="41">
        <f t="shared" si="8"/>
        <v>2019</v>
      </c>
      <c r="V28" s="41">
        <f t="shared" si="9"/>
        <v>0</v>
      </c>
      <c r="W28" s="41">
        <f t="shared" si="10"/>
        <v>0</v>
      </c>
    </row>
    <row r="29" spans="1:23" ht="30" customHeight="1" x14ac:dyDescent="0.25">
      <c r="A29" s="5" t="str">
        <f t="shared" si="1"/>
        <v>H01</v>
      </c>
      <c r="B29" s="26" t="str">
        <f t="shared" si="1"/>
        <v>COSMOTE</v>
      </c>
      <c r="C29" s="26">
        <f t="shared" si="1"/>
        <v>43647</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9" s="48" t="str">
        <f t="shared" si="3"/>
        <v/>
      </c>
      <c r="Q29" s="75" t="str">
        <f t="shared" si="5"/>
        <v/>
      </c>
      <c r="R29" s="41" t="str">
        <f t="shared" si="0"/>
        <v>01/07/2019</v>
      </c>
      <c r="S29" s="41">
        <f t="shared" si="6"/>
        <v>1</v>
      </c>
      <c r="T29" s="41">
        <f t="shared" si="7"/>
        <v>7</v>
      </c>
      <c r="U29" s="41">
        <f t="shared" si="8"/>
        <v>2019</v>
      </c>
      <c r="V29" s="41">
        <f t="shared" si="9"/>
        <v>0</v>
      </c>
      <c r="W29" s="41">
        <f t="shared" si="10"/>
        <v>0</v>
      </c>
    </row>
    <row r="30" spans="1:23" ht="30" customHeight="1" x14ac:dyDescent="0.25">
      <c r="A30" s="5" t="str">
        <f t="shared" si="1"/>
        <v>H01</v>
      </c>
      <c r="B30" s="26" t="str">
        <f t="shared" si="1"/>
        <v>COSMOTE</v>
      </c>
      <c r="C30" s="26">
        <f t="shared" si="1"/>
        <v>43647</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0" s="48" t="str">
        <f t="shared" si="3"/>
        <v/>
      </c>
      <c r="Q30" s="75" t="str">
        <f t="shared" si="5"/>
        <v/>
      </c>
      <c r="R30" s="41" t="str">
        <f t="shared" si="0"/>
        <v>01/07/2019</v>
      </c>
      <c r="S30" s="41">
        <f t="shared" si="6"/>
        <v>1</v>
      </c>
      <c r="T30" s="41">
        <f t="shared" si="7"/>
        <v>7</v>
      </c>
      <c r="U30" s="41">
        <f t="shared" si="8"/>
        <v>2019</v>
      </c>
      <c r="V30" s="41">
        <f t="shared" si="9"/>
        <v>0</v>
      </c>
      <c r="W30" s="41">
        <f t="shared" si="10"/>
        <v>0</v>
      </c>
    </row>
    <row r="31" spans="1:23" ht="30" customHeight="1" x14ac:dyDescent="0.25">
      <c r="A31" s="5" t="str">
        <f t="shared" si="1"/>
        <v>H01</v>
      </c>
      <c r="B31" s="26" t="str">
        <f t="shared" si="1"/>
        <v>COSMOTE</v>
      </c>
      <c r="C31" s="26">
        <f t="shared" si="1"/>
        <v>43647</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1" s="48" t="str">
        <f t="shared" si="3"/>
        <v/>
      </c>
      <c r="Q31" s="75" t="str">
        <f t="shared" si="5"/>
        <v/>
      </c>
      <c r="R31" s="41" t="str">
        <f t="shared" si="0"/>
        <v>01/07/2019</v>
      </c>
      <c r="S31" s="41">
        <f t="shared" si="6"/>
        <v>1</v>
      </c>
      <c r="T31" s="41">
        <f t="shared" si="7"/>
        <v>7</v>
      </c>
      <c r="U31" s="41">
        <f t="shared" si="8"/>
        <v>2019</v>
      </c>
      <c r="V31" s="41">
        <f t="shared" si="9"/>
        <v>0</v>
      </c>
      <c r="W31" s="41">
        <f t="shared" si="10"/>
        <v>0</v>
      </c>
    </row>
    <row r="32" spans="1:23" ht="30" customHeight="1" thickBot="1" x14ac:dyDescent="0.3">
      <c r="A32" s="6" t="str">
        <f t="shared" si="1"/>
        <v>H01</v>
      </c>
      <c r="B32" s="26" t="str">
        <f t="shared" si="1"/>
        <v>COSMOTE</v>
      </c>
      <c r="C32" s="26">
        <f t="shared" si="1"/>
        <v>43647</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2" s="49" t="str">
        <f t="shared" si="3"/>
        <v/>
      </c>
      <c r="Q32" s="75" t="str">
        <f t="shared" si="5"/>
        <v/>
      </c>
      <c r="R32" s="41" t="str">
        <f t="shared" si="0"/>
        <v>01/07/2019</v>
      </c>
      <c r="S32" s="41">
        <f t="shared" si="6"/>
        <v>1</v>
      </c>
      <c r="T32" s="41">
        <f t="shared" si="7"/>
        <v>7</v>
      </c>
      <c r="U32" s="41">
        <f t="shared" si="8"/>
        <v>2019</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workbookViewId="0">
      <selection activeCell="I8" sqref="I8"/>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
      <c r="A3" s="8" t="s">
        <v>24</v>
      </c>
      <c r="B3" s="59" t="str">
        <f>ΓΕΝΙΚΑ!C4</f>
        <v>COSMOTE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v>
      </c>
      <c r="G3" s="32" t="str">
        <f>IF(OR('H01'!J3="Τηλέφωνο",'H01'!J3="Fax"),'H01'!J3,"")</f>
        <v>Τηλέφωνο</v>
      </c>
      <c r="H3" s="30">
        <f>IF(OR('H01'!J3="Τηλέφωνο",'H01'!J3="Fax"),'H01'!K3,"")</f>
        <v>13838</v>
      </c>
      <c r="I3" s="56">
        <v>16.98</v>
      </c>
      <c r="J3" s="89">
        <f>IF(ISNUMBER(I3),ROUND(I3,2),"N/A")</f>
        <v>16.98</v>
      </c>
      <c r="K3" s="106" t="s">
        <v>89</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
      <c r="A4" s="5" t="str">
        <f t="shared" ref="A4:B32" si="0">A$3</f>
        <v>H02</v>
      </c>
      <c r="B4" s="4" t="str">
        <f t="shared" si="0"/>
        <v>COSMOTE</v>
      </c>
      <c r="C4" s="91">
        <f>IF(ΓΕΝΙΚΑ!$B$15="ΝΑΙ",15300,"")</f>
        <v>15300</v>
      </c>
      <c r="D4" s="19" t="str">
        <f>IF(ΓΕΝΙΚΑ!$B$15="ΝΑΙ","ΠΑΝΕΛΛΑΔΙΚΑ","")</f>
        <v>ΠΑΝΕΛΛΑΔΙΚΑ</v>
      </c>
      <c r="E4" s="93" t="s">
        <v>44</v>
      </c>
      <c r="F4" s="31" t="str">
        <f>IF(G4="","",'H01'!I4)</f>
        <v>Λήψη παραγγελιών ή/και παροχή πληροφοριών/βοήθειας</v>
      </c>
      <c r="G4" s="32" t="str">
        <f>IF(OR('H01'!J4="Τηλέφωνο",'H01'!J4="Fax"),'H01'!J4,"")</f>
        <v>Τηλέφωνο</v>
      </c>
      <c r="H4" s="30">
        <f>IF(OR('H01'!J4="Τηλέφωνο",'H01'!J4="Fax"),'H01'!K4,"")</f>
        <v>13839</v>
      </c>
      <c r="I4" s="57">
        <v>7.37</v>
      </c>
      <c r="J4" s="89">
        <f t="shared" ref="J4:J32" si="1">IF(ISNUMBER(I4),ROUND(I4,2),"N/A")</f>
        <v>7.37</v>
      </c>
      <c r="K4" s="103" t="str">
        <f>K$3</f>
        <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
      <c r="A5" s="5" t="str">
        <f t="shared" si="0"/>
        <v>H02</v>
      </c>
      <c r="B5" s="4" t="str">
        <f t="shared" si="0"/>
        <v>COSMOTE</v>
      </c>
      <c r="C5" s="91">
        <f>IF(ΓΕΝΙΚΑ!$B$15="ΝΑΙ",15300,"")</f>
        <v>15300</v>
      </c>
      <c r="D5" s="19" t="str">
        <f>IF(ΓΕΝΙΚΑ!$B$15="ΝΑΙ","ΠΑΝΕΛΛΑΔΙΚΑ","")</f>
        <v>ΠΑΝΕΛΛΑΔΙΚΑ</v>
      </c>
      <c r="E5" s="93" t="s">
        <v>44</v>
      </c>
      <c r="F5" s="31" t="str">
        <f>IF(G5="","",'H01'!I5)</f>
        <v>Λήψη παραγγελιών ή/και παροχή πληροφοριών/βοήθειας</v>
      </c>
      <c r="G5" s="32" t="str">
        <f>IF(OR('H01'!J5="Τηλέφωνο",'H01'!J5="Fax"),'H01'!J5,"")</f>
        <v>Τηλέφωνο</v>
      </c>
      <c r="H5" s="30">
        <f>IF(OR('H01'!J5="Τηλέφωνο",'H01'!J5="Fax"),'H01'!K5,"")</f>
        <v>1250</v>
      </c>
      <c r="I5" s="57">
        <v>32.46</v>
      </c>
      <c r="J5" s="89">
        <f t="shared" si="1"/>
        <v>32.46</v>
      </c>
      <c r="K5" s="104" t="str">
        <f t="shared" ref="K5:K32" si="4">K$3</f>
        <v/>
      </c>
      <c r="M5" s="54" t="str">
        <f t="shared" si="2"/>
        <v/>
      </c>
      <c r="N5" s="80" t="str">
        <f t="shared" si="3"/>
        <v/>
      </c>
    </row>
    <row r="6" spans="1:14" ht="30" customHeight="1" thickTop="1" thickBot="1" x14ac:dyDescent="0.3">
      <c r="A6" s="5" t="str">
        <f t="shared" si="0"/>
        <v>H02</v>
      </c>
      <c r="B6" s="4" t="str">
        <f t="shared" si="0"/>
        <v>COSMOTE</v>
      </c>
      <c r="C6" s="91">
        <f>IF(ΓΕΝΙΚΑ!$B$15="ΝΑΙ",15300,"")</f>
        <v>15300</v>
      </c>
      <c r="D6" s="19" t="str">
        <f>IF(ΓΕΝΙΚΑ!$B$15="ΝΑΙ","ΠΑΝΕΛΛΑΔΙΚΑ","")</f>
        <v>ΠΑΝΕΛΛΑΔΙΚΑ</v>
      </c>
      <c r="E6" s="93" t="s">
        <v>44</v>
      </c>
      <c r="F6" s="31" t="str">
        <f>IF(G6="","",'H01'!I6)</f>
        <v>Βλαβοληψία</v>
      </c>
      <c r="G6" s="32" t="str">
        <f>IF(OR('H01'!J6="Τηλέφωνο",'H01'!J6="Fax"),'H01'!J6,"")</f>
        <v>Τηλέφωνο</v>
      </c>
      <c r="H6" s="30">
        <f>IF(OR('H01'!J6="Τηλέφωνο",'H01'!J6="Fax"),'H01'!K6,"")</f>
        <v>13738</v>
      </c>
      <c r="I6" s="57">
        <v>4.3499999999999996</v>
      </c>
      <c r="J6" s="89">
        <f t="shared" si="1"/>
        <v>4.3499999999999996</v>
      </c>
      <c r="K6" s="104" t="str">
        <f t="shared" si="4"/>
        <v/>
      </c>
      <c r="M6" s="54" t="str">
        <f t="shared" si="2"/>
        <v/>
      </c>
      <c r="N6" s="80" t="str">
        <f t="shared" si="3"/>
        <v/>
      </c>
    </row>
    <row r="7" spans="1:14" ht="30" customHeight="1" thickTop="1" thickBot="1" x14ac:dyDescent="0.3">
      <c r="A7" s="5" t="str">
        <f t="shared" si="0"/>
        <v>H02</v>
      </c>
      <c r="B7" s="4" t="str">
        <f t="shared" si="0"/>
        <v>COSMOTE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Fax</v>
      </c>
      <c r="H7" s="30">
        <f>IF(OR('H01'!J7="Τηλέφωνο",'H01'!J7="Fax"),'H01'!K7,"")</f>
        <v>2102511888</v>
      </c>
      <c r="I7" s="57">
        <v>29.38</v>
      </c>
      <c r="J7" s="89">
        <f t="shared" si="1"/>
        <v>29.38</v>
      </c>
      <c r="K7" s="104" t="str">
        <f t="shared" si="4"/>
        <v/>
      </c>
      <c r="M7" s="54" t="str">
        <f t="shared" si="2"/>
        <v/>
      </c>
      <c r="N7" s="80" t="str">
        <f t="shared" si="3"/>
        <v/>
      </c>
    </row>
    <row r="8" spans="1:14" ht="30" customHeight="1" thickTop="1" thickBot="1" x14ac:dyDescent="0.3">
      <c r="A8" s="5" t="str">
        <f t="shared" si="0"/>
        <v>H02</v>
      </c>
      <c r="B8" s="4" t="str">
        <f t="shared" si="0"/>
        <v>COSMOTE</v>
      </c>
      <c r="C8" s="91">
        <f>IF(ΓΕΝΙΚΑ!$B$15="ΝΑΙ",15300,"")</f>
        <v>15300</v>
      </c>
      <c r="D8" s="19" t="str">
        <f>IF(ΓΕΝΙΚΑ!$B$15="ΝΑΙ","ΠΑΝΕΛΛΑΔΙΚΑ","")</f>
        <v>ΠΑΝΕΛΛΑΔΙΚΑ</v>
      </c>
      <c r="E8" s="93" t="s">
        <v>44</v>
      </c>
      <c r="F8" s="31" t="str">
        <f>IF(G8="","",'H01'!I8)</f>
        <v/>
      </c>
      <c r="G8" s="32" t="str">
        <f>IF(OR('H01'!J8="Τηλέφωνο",'H01'!J8="Fax"),'H01'!J8,"")</f>
        <v/>
      </c>
      <c r="H8" s="30" t="str">
        <f>IF(OR('H01'!J8="Τηλέφωνο",'H01'!J8="Fax"),'H01'!K8,"")</f>
        <v/>
      </c>
      <c r="I8" s="57"/>
      <c r="J8" s="89" t="str">
        <f t="shared" si="1"/>
        <v>N/A</v>
      </c>
      <c r="K8" s="104" t="str">
        <f t="shared" si="4"/>
        <v/>
      </c>
      <c r="M8" s="54" t="str">
        <f t="shared" si="2"/>
        <v/>
      </c>
      <c r="N8" s="80" t="str">
        <f t="shared" si="3"/>
        <v/>
      </c>
    </row>
    <row r="9" spans="1:14" ht="30" customHeight="1" thickTop="1" thickBot="1" x14ac:dyDescent="0.3">
      <c r="A9" s="5" t="str">
        <f t="shared" si="0"/>
        <v>H02</v>
      </c>
      <c r="B9" s="4" t="str">
        <f t="shared" si="0"/>
        <v>COSMOTE</v>
      </c>
      <c r="C9" s="91">
        <f>IF(ΓΕΝΙΚΑ!$B$15="ΝΑΙ",15300,"")</f>
        <v>15300</v>
      </c>
      <c r="D9" s="19" t="str">
        <f>IF(ΓΕΝΙΚΑ!$B$15="ΝΑΙ","ΠΑΝΕΛΛΑΔΙΚΑ","")</f>
        <v>ΠΑΝΕΛΛΑΔΙΚΑ</v>
      </c>
      <c r="E9" s="93" t="s">
        <v>44</v>
      </c>
      <c r="F9" s="31" t="str">
        <f>IF(G9="","",'H01'!I9)</f>
        <v/>
      </c>
      <c r="G9" s="32" t="str">
        <f>IF(OR('H01'!J9="Τηλέφωνο",'H01'!J9="Fax"),'H01'!J9,"")</f>
        <v/>
      </c>
      <c r="H9" s="30" t="str">
        <f>IF(OR('H01'!J9="Τηλέφωνο",'H01'!J9="Fax"),'H01'!K9,"")</f>
        <v/>
      </c>
      <c r="I9" s="57"/>
      <c r="J9" s="89" t="str">
        <f t="shared" si="1"/>
        <v>N/A</v>
      </c>
      <c r="K9" s="104" t="str">
        <f t="shared" si="4"/>
        <v/>
      </c>
      <c r="M9" s="54" t="str">
        <f t="shared" si="2"/>
        <v/>
      </c>
      <c r="N9" s="80" t="str">
        <f t="shared" si="3"/>
        <v/>
      </c>
    </row>
    <row r="10" spans="1:14" ht="30" customHeight="1" thickTop="1" thickBot="1" x14ac:dyDescent="0.3">
      <c r="A10" s="5" t="str">
        <f t="shared" si="0"/>
        <v>H02</v>
      </c>
      <c r="B10" s="26" t="str">
        <f t="shared" si="0"/>
        <v>COSMOTE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
      </c>
      <c r="M10" s="54" t="str">
        <f t="shared" si="2"/>
        <v/>
      </c>
      <c r="N10" s="80" t="str">
        <f t="shared" si="3"/>
        <v/>
      </c>
    </row>
    <row r="11" spans="1:14" ht="30" customHeight="1" thickTop="1" thickBot="1" x14ac:dyDescent="0.3">
      <c r="A11" s="5" t="str">
        <f t="shared" si="0"/>
        <v>H02</v>
      </c>
      <c r="B11" s="26" t="str">
        <f t="shared" si="0"/>
        <v>COSMOTE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
      </c>
      <c r="M11" s="54" t="str">
        <f t="shared" si="2"/>
        <v/>
      </c>
      <c r="N11" s="80" t="str">
        <f t="shared" si="3"/>
        <v/>
      </c>
    </row>
    <row r="12" spans="1:14" ht="30" customHeight="1" thickTop="1" thickBot="1" x14ac:dyDescent="0.3">
      <c r="A12" s="5" t="str">
        <f t="shared" si="0"/>
        <v>H02</v>
      </c>
      <c r="B12" s="26" t="str">
        <f t="shared" si="0"/>
        <v>COSMOTE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
      </c>
      <c r="M12" s="54" t="str">
        <f t="shared" si="2"/>
        <v/>
      </c>
      <c r="N12" s="80" t="str">
        <f t="shared" si="3"/>
        <v/>
      </c>
    </row>
    <row r="13" spans="1:14" ht="30" customHeight="1" thickTop="1" thickBot="1" x14ac:dyDescent="0.3">
      <c r="A13" s="5" t="str">
        <f t="shared" si="0"/>
        <v>H02</v>
      </c>
      <c r="B13" s="26" t="str">
        <f t="shared" si="0"/>
        <v>COSMOTE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
      </c>
      <c r="M13" s="54" t="str">
        <f t="shared" si="2"/>
        <v/>
      </c>
      <c r="N13" s="80" t="str">
        <f t="shared" si="3"/>
        <v/>
      </c>
    </row>
    <row r="14" spans="1:14" ht="30" customHeight="1" thickTop="1" thickBot="1" x14ac:dyDescent="0.3">
      <c r="A14" s="5" t="str">
        <f t="shared" si="0"/>
        <v>H02</v>
      </c>
      <c r="B14" s="26" t="str">
        <f t="shared" si="0"/>
        <v>COSMOTE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
      </c>
      <c r="M14" s="54" t="str">
        <f t="shared" si="2"/>
        <v/>
      </c>
      <c r="N14" s="80" t="str">
        <f t="shared" si="3"/>
        <v/>
      </c>
    </row>
    <row r="15" spans="1:14" ht="30" customHeight="1" thickTop="1" thickBot="1" x14ac:dyDescent="0.3">
      <c r="A15" s="5" t="str">
        <f t="shared" si="0"/>
        <v>H02</v>
      </c>
      <c r="B15" s="26" t="str">
        <f t="shared" si="0"/>
        <v>COSMOTE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
      </c>
      <c r="M15" s="54" t="str">
        <f t="shared" si="2"/>
        <v/>
      </c>
      <c r="N15" s="80" t="str">
        <f t="shared" si="3"/>
        <v/>
      </c>
    </row>
    <row r="16" spans="1:14" ht="30" customHeight="1" thickTop="1" thickBot="1" x14ac:dyDescent="0.3">
      <c r="A16" s="5" t="str">
        <f t="shared" si="0"/>
        <v>H02</v>
      </c>
      <c r="B16" s="26" t="str">
        <f t="shared" si="0"/>
        <v>COSMOTE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
      </c>
      <c r="M16" s="54" t="str">
        <f t="shared" si="2"/>
        <v/>
      </c>
      <c r="N16" s="80" t="str">
        <f t="shared" si="3"/>
        <v/>
      </c>
    </row>
    <row r="17" spans="1:14" ht="30" customHeight="1" thickTop="1" thickBot="1" x14ac:dyDescent="0.3">
      <c r="A17" s="5" t="str">
        <f t="shared" si="0"/>
        <v>H02</v>
      </c>
      <c r="B17" s="26" t="str">
        <f t="shared" si="0"/>
        <v>COSMOTE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
      </c>
      <c r="M17" s="54" t="str">
        <f t="shared" si="2"/>
        <v/>
      </c>
      <c r="N17" s="80" t="str">
        <f t="shared" si="3"/>
        <v/>
      </c>
    </row>
    <row r="18" spans="1:14" ht="30" customHeight="1" thickTop="1" thickBot="1" x14ac:dyDescent="0.3">
      <c r="A18" s="5" t="str">
        <f t="shared" si="0"/>
        <v>H02</v>
      </c>
      <c r="B18" s="26" t="str">
        <f t="shared" si="0"/>
        <v>COSMOTE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
      </c>
      <c r="M18" s="54" t="str">
        <f t="shared" si="2"/>
        <v/>
      </c>
      <c r="N18" s="80" t="str">
        <f t="shared" si="3"/>
        <v/>
      </c>
    </row>
    <row r="19" spans="1:14" ht="30" customHeight="1" thickTop="1" thickBot="1" x14ac:dyDescent="0.3">
      <c r="A19" s="5" t="str">
        <f t="shared" si="0"/>
        <v>H02</v>
      </c>
      <c r="B19" s="26" t="str">
        <f t="shared" si="0"/>
        <v>COSMOTE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
      </c>
      <c r="M19" s="54" t="str">
        <f t="shared" si="2"/>
        <v/>
      </c>
      <c r="N19" s="80" t="str">
        <f t="shared" si="3"/>
        <v/>
      </c>
    </row>
    <row r="20" spans="1:14" ht="30" customHeight="1" thickTop="1" thickBot="1" x14ac:dyDescent="0.3">
      <c r="A20" s="5" t="str">
        <f t="shared" si="0"/>
        <v>H02</v>
      </c>
      <c r="B20" s="4" t="str">
        <f t="shared" si="0"/>
        <v>COSMOTE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
      </c>
      <c r="M20" s="54" t="str">
        <f t="shared" si="2"/>
        <v/>
      </c>
      <c r="N20" s="80" t="str">
        <f t="shared" si="3"/>
        <v/>
      </c>
    </row>
    <row r="21" spans="1:14" ht="30" customHeight="1" thickTop="1" thickBot="1" x14ac:dyDescent="0.3">
      <c r="A21" s="5" t="str">
        <f t="shared" si="0"/>
        <v>H02</v>
      </c>
      <c r="B21" s="4" t="str">
        <f t="shared" si="0"/>
        <v>COSMOTE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
      </c>
      <c r="M21" s="54" t="str">
        <f t="shared" si="2"/>
        <v/>
      </c>
      <c r="N21" s="80" t="str">
        <f t="shared" si="3"/>
        <v/>
      </c>
    </row>
    <row r="22" spans="1:14" ht="30" customHeight="1" thickTop="1" thickBot="1" x14ac:dyDescent="0.3">
      <c r="A22" s="5" t="str">
        <f t="shared" si="0"/>
        <v>H02</v>
      </c>
      <c r="B22" s="4" t="str">
        <f t="shared" si="0"/>
        <v>COSMOTE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
      </c>
      <c r="M22" s="54" t="str">
        <f t="shared" si="2"/>
        <v/>
      </c>
      <c r="N22" s="80" t="str">
        <f t="shared" si="3"/>
        <v/>
      </c>
    </row>
    <row r="23" spans="1:14" ht="30" customHeight="1" thickTop="1" thickBot="1" x14ac:dyDescent="0.3">
      <c r="A23" s="5" t="str">
        <f t="shared" si="0"/>
        <v>H02</v>
      </c>
      <c r="B23" s="4" t="str">
        <f t="shared" si="0"/>
        <v>COSMOTE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
      </c>
      <c r="M23" s="54" t="str">
        <f t="shared" si="2"/>
        <v/>
      </c>
      <c r="N23" s="80" t="str">
        <f t="shared" si="3"/>
        <v/>
      </c>
    </row>
    <row r="24" spans="1:14" ht="30" customHeight="1" thickTop="1" thickBot="1" x14ac:dyDescent="0.3">
      <c r="A24" s="5" t="str">
        <f t="shared" si="0"/>
        <v>H02</v>
      </c>
      <c r="B24" s="4" t="str">
        <f t="shared" si="0"/>
        <v>COSMOTE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
      </c>
      <c r="M24" s="54" t="str">
        <f t="shared" si="2"/>
        <v/>
      </c>
      <c r="N24" s="80" t="str">
        <f t="shared" si="3"/>
        <v/>
      </c>
    </row>
    <row r="25" spans="1:14" ht="30" customHeight="1" thickTop="1" thickBot="1" x14ac:dyDescent="0.3">
      <c r="A25" s="5" t="str">
        <f t="shared" si="0"/>
        <v>H02</v>
      </c>
      <c r="B25" s="4" t="str">
        <f t="shared" si="0"/>
        <v>COSMOTE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
      </c>
      <c r="M25" s="54" t="str">
        <f t="shared" si="2"/>
        <v/>
      </c>
      <c r="N25" s="80" t="str">
        <f t="shared" si="3"/>
        <v/>
      </c>
    </row>
    <row r="26" spans="1:14" ht="30" customHeight="1" thickTop="1" thickBot="1" x14ac:dyDescent="0.3">
      <c r="A26" s="5" t="str">
        <f t="shared" si="0"/>
        <v>H02</v>
      </c>
      <c r="B26" s="4" t="str">
        <f t="shared" si="0"/>
        <v>COSMOTE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
      </c>
      <c r="M26" s="54" t="str">
        <f t="shared" si="2"/>
        <v/>
      </c>
      <c r="N26" s="80" t="str">
        <f t="shared" si="3"/>
        <v/>
      </c>
    </row>
    <row r="27" spans="1:14" ht="30" customHeight="1" thickTop="1" thickBot="1" x14ac:dyDescent="0.3">
      <c r="A27" s="5" t="str">
        <f t="shared" si="0"/>
        <v>H02</v>
      </c>
      <c r="B27" s="4" t="str">
        <f t="shared" si="0"/>
        <v>COSMOTE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
      </c>
      <c r="M27" s="54" t="str">
        <f t="shared" si="2"/>
        <v/>
      </c>
      <c r="N27" s="80" t="str">
        <f t="shared" si="3"/>
        <v/>
      </c>
    </row>
    <row r="28" spans="1:14" ht="30" customHeight="1" thickTop="1" thickBot="1" x14ac:dyDescent="0.3">
      <c r="A28" s="5" t="str">
        <f t="shared" si="0"/>
        <v>H02</v>
      </c>
      <c r="B28" s="4" t="str">
        <f t="shared" si="0"/>
        <v>COSMOTE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
      </c>
      <c r="M28" s="54" t="str">
        <f t="shared" si="2"/>
        <v/>
      </c>
      <c r="N28" s="80" t="str">
        <f t="shared" si="3"/>
        <v/>
      </c>
    </row>
    <row r="29" spans="1:14" ht="30" customHeight="1" thickTop="1" thickBot="1" x14ac:dyDescent="0.3">
      <c r="A29" s="5" t="str">
        <f t="shared" si="0"/>
        <v>H02</v>
      </c>
      <c r="B29" s="4" t="str">
        <f t="shared" si="0"/>
        <v>COSMOTE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
      </c>
      <c r="M29" s="54" t="str">
        <f t="shared" si="2"/>
        <v/>
      </c>
      <c r="N29" s="80" t="str">
        <f t="shared" si="3"/>
        <v/>
      </c>
    </row>
    <row r="30" spans="1:14" ht="30" customHeight="1" thickTop="1" thickBot="1" x14ac:dyDescent="0.3">
      <c r="A30" s="5" t="str">
        <f t="shared" si="0"/>
        <v>H02</v>
      </c>
      <c r="B30" s="4" t="str">
        <f t="shared" si="0"/>
        <v>COSMOTE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
      </c>
      <c r="M30" s="54" t="str">
        <f t="shared" si="2"/>
        <v/>
      </c>
      <c r="N30" s="80" t="str">
        <f t="shared" si="3"/>
        <v/>
      </c>
    </row>
    <row r="31" spans="1:14" ht="30" customHeight="1" thickTop="1" thickBot="1" x14ac:dyDescent="0.3">
      <c r="A31" s="5" t="str">
        <f t="shared" si="0"/>
        <v>H02</v>
      </c>
      <c r="B31" s="4" t="str">
        <f t="shared" si="0"/>
        <v>COSMOTE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
      </c>
      <c r="M31" s="54" t="str">
        <f t="shared" si="2"/>
        <v/>
      </c>
      <c r="N31" s="80" t="str">
        <f t="shared" si="3"/>
        <v/>
      </c>
    </row>
    <row r="32" spans="1:14" ht="30" customHeight="1" thickTop="1" thickBot="1" x14ac:dyDescent="0.3">
      <c r="A32" s="6" t="str">
        <f t="shared" si="0"/>
        <v>H02</v>
      </c>
      <c r="B32" s="27" t="str">
        <f t="shared" si="0"/>
        <v>COSMOTE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A2" zoomScaleNormal="10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48.1406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25">
      <c r="A3" s="8" t="s">
        <v>33</v>
      </c>
      <c r="B3" s="28" t="str">
        <f>ΓΕΝΙΚΑ!C4</f>
        <v>COSMOTE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v>
      </c>
      <c r="G3" s="64">
        <f>IF('H01'!J3="Τηλέφωνο",'H01'!K3,"")</f>
        <v>13838</v>
      </c>
      <c r="H3" s="82">
        <v>239</v>
      </c>
      <c r="I3" s="32">
        <f>IF(H3&lt;&gt;"",ROUND(H3,0),"N/A")</f>
        <v>239</v>
      </c>
      <c r="J3" s="82">
        <v>982</v>
      </c>
      <c r="K3" s="32">
        <f>IF(J3&lt;&gt;"",ROUND(J3,0),"N/A")</f>
        <v>982</v>
      </c>
      <c r="L3" s="105" t="s">
        <v>98</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COSMOTE</v>
      </c>
      <c r="C4" s="91">
        <f>IF(ΓΕΝΙΚΑ!$B$16="ΝΑΙ",15300,"")</f>
        <v>15300</v>
      </c>
      <c r="D4" s="19" t="str">
        <f>IF(ΓΕΝΙΚΑ!$B$16="ΝΑΙ","ΠΑΝΕΛΛΑΔΙΚΑ","")</f>
        <v>ΠΑΝΕΛΛΑΔΙΚΑ</v>
      </c>
      <c r="E4" s="93" t="s">
        <v>44</v>
      </c>
      <c r="F4" s="31" t="str">
        <f>IF(G4&lt;&gt;"",'H01'!I4,"")</f>
        <v>Λήψη παραγγελιών ή/και παροχή πληροφοριών/βοήθειας</v>
      </c>
      <c r="G4" s="64">
        <f>IF('H01'!J4="Τηλέφωνο",'H01'!K4,"")</f>
        <v>13839</v>
      </c>
      <c r="H4" s="83">
        <v>143</v>
      </c>
      <c r="I4" s="32">
        <f t="shared" ref="I4:I32" si="1">IF(H4&lt;&gt;"",ROUND(H4,0),"N/A")</f>
        <v>143</v>
      </c>
      <c r="J4" s="83">
        <v>449</v>
      </c>
      <c r="K4" s="32">
        <f t="shared" ref="K4:K32" si="2">IF(J4&lt;&gt;"",ROUND(J4,0),"N/A")</f>
        <v>449</v>
      </c>
      <c r="L4" s="94" t="str">
        <f t="shared" ref="L4:L32" si="3">L$3</f>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COSMOTE</v>
      </c>
      <c r="C5" s="91">
        <f>IF(ΓΕΝΙΚΑ!$B$16="ΝΑΙ",15300,"")</f>
        <v>15300</v>
      </c>
      <c r="D5" s="19" t="str">
        <f>IF(ΓΕΝΙΚΑ!$B$16="ΝΑΙ","ΠΑΝΕΛΛΑΔΙΚΑ","")</f>
        <v>ΠΑΝΕΛΛΑΔΙΚΑ</v>
      </c>
      <c r="E5" s="93" t="s">
        <v>44</v>
      </c>
      <c r="F5" s="31" t="str">
        <f>IF(G5&lt;&gt;"",'H01'!I5,"")</f>
        <v>Λήψη παραγγελιών ή/και παροχή πληροφοριών/βοήθειας</v>
      </c>
      <c r="G5" s="64">
        <f>IF('H01'!J5="Τηλέφωνο",'H01'!K5,"")</f>
        <v>1250</v>
      </c>
      <c r="H5" s="83">
        <v>88</v>
      </c>
      <c r="I5" s="32">
        <f t="shared" si="1"/>
        <v>88</v>
      </c>
      <c r="J5" s="83">
        <v>497</v>
      </c>
      <c r="K5" s="32">
        <f t="shared" si="2"/>
        <v>497</v>
      </c>
      <c r="L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5" s="62"/>
      <c r="N5" s="54" t="str">
        <f t="shared" si="4"/>
        <v/>
      </c>
      <c r="O5" s="80" t="str">
        <f t="shared" si="5"/>
        <v/>
      </c>
    </row>
    <row r="6" spans="1:15" ht="31.5" customHeight="1" x14ac:dyDescent="0.25">
      <c r="A6" s="5" t="str">
        <f t="shared" si="0"/>
        <v>H03</v>
      </c>
      <c r="B6" s="26" t="str">
        <f t="shared" si="0"/>
        <v>COSMOTE</v>
      </c>
      <c r="C6" s="91">
        <f>IF(ΓΕΝΙΚΑ!$B$16="ΝΑΙ",15300,"")</f>
        <v>15300</v>
      </c>
      <c r="D6" s="19" t="str">
        <f>IF(ΓΕΝΙΚΑ!$B$16="ΝΑΙ","ΠΑΝΕΛΛΑΔΙΚΑ","")</f>
        <v>ΠΑΝΕΛΛΑΔΙΚΑ</v>
      </c>
      <c r="E6" s="93" t="s">
        <v>44</v>
      </c>
      <c r="F6" s="31" t="str">
        <f>IF(G6&lt;&gt;"",'H01'!I6,"")</f>
        <v>Βλαβοληψία</v>
      </c>
      <c r="G6" s="64">
        <f>IF('H01'!J6="Τηλέφωνο",'H01'!K6,"")</f>
        <v>13738</v>
      </c>
      <c r="H6" s="83">
        <v>148</v>
      </c>
      <c r="I6" s="32">
        <f t="shared" si="1"/>
        <v>148</v>
      </c>
      <c r="J6" s="83">
        <v>290</v>
      </c>
      <c r="K6" s="32">
        <f t="shared" si="2"/>
        <v>290</v>
      </c>
      <c r="L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6" s="62"/>
      <c r="N6" s="54" t="str">
        <f t="shared" si="4"/>
        <v/>
      </c>
      <c r="O6" s="80" t="str">
        <f t="shared" si="5"/>
        <v/>
      </c>
    </row>
    <row r="7" spans="1:15" ht="31.5" customHeight="1" x14ac:dyDescent="0.25">
      <c r="A7" s="5" t="str">
        <f t="shared" si="0"/>
        <v>H03</v>
      </c>
      <c r="B7" s="26" t="str">
        <f t="shared" si="0"/>
        <v>COSMOTE</v>
      </c>
      <c r="C7" s="91">
        <f>IF(ΓΕΝΙΚΑ!$B$16="ΝΑΙ",15300,"")</f>
        <v>15300</v>
      </c>
      <c r="D7" s="19" t="str">
        <f>IF(ΓΕΝΙΚΑ!$B$16="ΝΑΙ","ΠΑΝΕΛΛΑΔΙΚΑ","")</f>
        <v>ΠΑΝΕΛΛΑΔΙΚΑ</v>
      </c>
      <c r="E7" s="93" t="s">
        <v>44</v>
      </c>
      <c r="F7" s="31" t="str">
        <f>IF(G7&lt;&gt;"",'H01'!I7,"")</f>
        <v/>
      </c>
      <c r="G7" s="64" t="str">
        <f>IF('H01'!J7="Τηλέφωνο",'H01'!K7,"")</f>
        <v/>
      </c>
      <c r="H7" s="83"/>
      <c r="I7" s="32" t="str">
        <f t="shared" si="1"/>
        <v>N/A</v>
      </c>
      <c r="J7" s="83"/>
      <c r="K7" s="32" t="str">
        <f t="shared" si="2"/>
        <v>N/A</v>
      </c>
      <c r="L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7" s="62"/>
      <c r="N7" s="54" t="str">
        <f t="shared" si="4"/>
        <v/>
      </c>
      <c r="O7" s="80" t="str">
        <f t="shared" si="5"/>
        <v/>
      </c>
    </row>
    <row r="8" spans="1:15" ht="31.5" customHeight="1" x14ac:dyDescent="0.25">
      <c r="A8" s="5" t="str">
        <f t="shared" si="0"/>
        <v>H03</v>
      </c>
      <c r="B8" s="26" t="str">
        <f t="shared" si="0"/>
        <v>COSMOTE</v>
      </c>
      <c r="C8" s="91">
        <f>IF(ΓΕΝΙΚΑ!$B$16="ΝΑΙ",15300,"")</f>
        <v>15300</v>
      </c>
      <c r="D8" s="19" t="str">
        <f>IF(ΓΕΝΙΚΑ!$B$16="ΝΑΙ","ΠΑΝΕΛΛΑΔΙΚΑ","")</f>
        <v>ΠΑΝΕΛΛΑΔΙΚΑ</v>
      </c>
      <c r="E8" s="93" t="s">
        <v>44</v>
      </c>
      <c r="F8" s="31" t="str">
        <f>IF(G8&lt;&gt;"",'H01'!I8,"")</f>
        <v/>
      </c>
      <c r="G8" s="64" t="str">
        <f>IF('H01'!J8="Τηλέφωνο",'H01'!K8,"")</f>
        <v/>
      </c>
      <c r="H8" s="83"/>
      <c r="I8" s="32" t="str">
        <f t="shared" si="1"/>
        <v>N/A</v>
      </c>
      <c r="J8" s="83"/>
      <c r="K8" s="32" t="str">
        <f t="shared" si="2"/>
        <v>N/A</v>
      </c>
      <c r="L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8" s="62"/>
      <c r="N8" s="54" t="str">
        <f t="shared" si="4"/>
        <v/>
      </c>
      <c r="O8" s="80" t="str">
        <f t="shared" si="5"/>
        <v/>
      </c>
    </row>
    <row r="9" spans="1:15" ht="31.5" customHeight="1" x14ac:dyDescent="0.25">
      <c r="A9" s="5" t="str">
        <f t="shared" si="0"/>
        <v>H03</v>
      </c>
      <c r="B9" s="26" t="str">
        <f t="shared" si="0"/>
        <v>COSMOTE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9" s="62"/>
      <c r="N9" s="54" t="str">
        <f t="shared" si="4"/>
        <v/>
      </c>
      <c r="O9" s="80" t="str">
        <f t="shared" si="5"/>
        <v/>
      </c>
    </row>
    <row r="10" spans="1:15" ht="31.5" customHeight="1" x14ac:dyDescent="0.25">
      <c r="A10" s="5" t="str">
        <f t="shared" si="0"/>
        <v>H03</v>
      </c>
      <c r="B10" s="26" t="str">
        <f t="shared" si="0"/>
        <v>COSMOTE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0" s="62"/>
      <c r="N10" s="54" t="str">
        <f t="shared" si="4"/>
        <v/>
      </c>
      <c r="O10" s="80" t="str">
        <f t="shared" si="5"/>
        <v/>
      </c>
    </row>
    <row r="11" spans="1:15" ht="31.5" customHeight="1" x14ac:dyDescent="0.25">
      <c r="A11" s="5" t="str">
        <f t="shared" si="0"/>
        <v>H03</v>
      </c>
      <c r="B11" s="26" t="str">
        <f t="shared" si="0"/>
        <v>COSMOTE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1" s="62"/>
      <c r="N11" s="54" t="str">
        <f t="shared" si="4"/>
        <v/>
      </c>
      <c r="O11" s="80" t="str">
        <f t="shared" si="5"/>
        <v/>
      </c>
    </row>
    <row r="12" spans="1:15" ht="31.5" customHeight="1" x14ac:dyDescent="0.25">
      <c r="A12" s="5" t="str">
        <f t="shared" si="0"/>
        <v>H03</v>
      </c>
      <c r="B12" s="26" t="str">
        <f t="shared" si="0"/>
        <v>COSMOTE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2" s="62"/>
      <c r="N12" s="54" t="str">
        <f t="shared" si="4"/>
        <v/>
      </c>
      <c r="O12" s="80" t="str">
        <f t="shared" si="5"/>
        <v/>
      </c>
    </row>
    <row r="13" spans="1:15" ht="31.5" customHeight="1" x14ac:dyDescent="0.25">
      <c r="A13" s="5" t="str">
        <f t="shared" si="0"/>
        <v>H03</v>
      </c>
      <c r="B13" s="26" t="str">
        <f t="shared" si="0"/>
        <v>COSMOTE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3" s="62"/>
      <c r="N13" s="54" t="str">
        <f t="shared" si="4"/>
        <v/>
      </c>
      <c r="O13" s="80" t="str">
        <f t="shared" si="5"/>
        <v/>
      </c>
    </row>
    <row r="14" spans="1:15" ht="31.5" customHeight="1" x14ac:dyDescent="0.25">
      <c r="A14" s="5" t="str">
        <f t="shared" si="0"/>
        <v>H03</v>
      </c>
      <c r="B14" s="26" t="str">
        <f t="shared" si="0"/>
        <v>COSMOTE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4" s="62"/>
      <c r="N14" s="54" t="str">
        <f t="shared" si="4"/>
        <v/>
      </c>
      <c r="O14" s="80" t="str">
        <f t="shared" si="5"/>
        <v/>
      </c>
    </row>
    <row r="15" spans="1:15" ht="31.5" customHeight="1" x14ac:dyDescent="0.25">
      <c r="A15" s="5" t="str">
        <f t="shared" si="0"/>
        <v>H03</v>
      </c>
      <c r="B15" s="26" t="str">
        <f t="shared" si="0"/>
        <v>COSMOTE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5" s="62"/>
      <c r="N15" s="54" t="str">
        <f t="shared" si="4"/>
        <v/>
      </c>
      <c r="O15" s="80" t="str">
        <f t="shared" si="5"/>
        <v/>
      </c>
    </row>
    <row r="16" spans="1:15" ht="31.5" customHeight="1" x14ac:dyDescent="0.25">
      <c r="A16" s="5" t="str">
        <f t="shared" si="0"/>
        <v>H03</v>
      </c>
      <c r="B16" s="26" t="str">
        <f t="shared" si="0"/>
        <v>COSMOTE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6" s="62"/>
      <c r="N16" s="54" t="str">
        <f t="shared" si="4"/>
        <v/>
      </c>
      <c r="O16" s="80" t="str">
        <f t="shared" si="5"/>
        <v/>
      </c>
    </row>
    <row r="17" spans="1:15" ht="31.5" customHeight="1" x14ac:dyDescent="0.25">
      <c r="A17" s="5" t="str">
        <f t="shared" si="0"/>
        <v>H03</v>
      </c>
      <c r="B17" s="26" t="str">
        <f t="shared" si="0"/>
        <v>COSMOTE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7" s="62"/>
      <c r="N17" s="54" t="str">
        <f t="shared" si="4"/>
        <v/>
      </c>
      <c r="O17" s="80" t="str">
        <f t="shared" si="5"/>
        <v/>
      </c>
    </row>
    <row r="18" spans="1:15" ht="31.5" customHeight="1" x14ac:dyDescent="0.25">
      <c r="A18" s="5" t="str">
        <f t="shared" si="0"/>
        <v>H03</v>
      </c>
      <c r="B18" s="26" t="str">
        <f t="shared" si="0"/>
        <v>COSMOTE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8" s="62"/>
      <c r="N18" s="54" t="str">
        <f t="shared" si="4"/>
        <v/>
      </c>
      <c r="O18" s="80" t="str">
        <f t="shared" si="5"/>
        <v/>
      </c>
    </row>
    <row r="19" spans="1:15" ht="31.5" customHeight="1" x14ac:dyDescent="0.25">
      <c r="A19" s="5" t="str">
        <f t="shared" si="0"/>
        <v>H03</v>
      </c>
      <c r="B19" s="26" t="str">
        <f t="shared" si="0"/>
        <v>COSMOTE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9" s="62"/>
      <c r="N19" s="54" t="str">
        <f t="shared" si="4"/>
        <v/>
      </c>
      <c r="O19" s="80" t="str">
        <f t="shared" si="5"/>
        <v/>
      </c>
    </row>
    <row r="20" spans="1:15" ht="31.5" customHeight="1" x14ac:dyDescent="0.25">
      <c r="A20" s="5" t="str">
        <f t="shared" si="0"/>
        <v>H03</v>
      </c>
      <c r="B20" s="26" t="str">
        <f t="shared" si="0"/>
        <v>COSMOTE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0" s="62"/>
      <c r="N20" s="54" t="str">
        <f t="shared" si="4"/>
        <v/>
      </c>
      <c r="O20" s="80" t="str">
        <f t="shared" si="5"/>
        <v/>
      </c>
    </row>
    <row r="21" spans="1:15" ht="31.5" customHeight="1" x14ac:dyDescent="0.25">
      <c r="A21" s="5" t="str">
        <f t="shared" si="0"/>
        <v>H03</v>
      </c>
      <c r="B21" s="26" t="str">
        <f t="shared" si="0"/>
        <v>COSMOTE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1" s="62"/>
      <c r="N21" s="54" t="str">
        <f t="shared" si="4"/>
        <v/>
      </c>
      <c r="O21" s="80" t="str">
        <f t="shared" si="5"/>
        <v/>
      </c>
    </row>
    <row r="22" spans="1:15" ht="31.5" customHeight="1" x14ac:dyDescent="0.25">
      <c r="A22" s="5" t="str">
        <f t="shared" si="0"/>
        <v>H03</v>
      </c>
      <c r="B22" s="26" t="str">
        <f t="shared" si="0"/>
        <v>COSMOTE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2" s="62"/>
      <c r="N22" s="54" t="str">
        <f t="shared" si="4"/>
        <v/>
      </c>
      <c r="O22" s="80" t="str">
        <f t="shared" si="5"/>
        <v/>
      </c>
    </row>
    <row r="23" spans="1:15" ht="31.5" customHeight="1" x14ac:dyDescent="0.25">
      <c r="A23" s="5" t="str">
        <f t="shared" si="0"/>
        <v>H03</v>
      </c>
      <c r="B23" s="26" t="str">
        <f t="shared" si="0"/>
        <v>COSMOTE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3" s="62"/>
      <c r="N23" s="54" t="str">
        <f t="shared" si="4"/>
        <v/>
      </c>
      <c r="O23" s="80" t="str">
        <f t="shared" si="5"/>
        <v/>
      </c>
    </row>
    <row r="24" spans="1:15" ht="31.5" customHeight="1" x14ac:dyDescent="0.25">
      <c r="A24" s="5" t="str">
        <f t="shared" si="0"/>
        <v>H03</v>
      </c>
      <c r="B24" s="26" t="str">
        <f t="shared" si="0"/>
        <v>COSMOTE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4" s="62"/>
      <c r="N24" s="54" t="str">
        <f t="shared" si="4"/>
        <v/>
      </c>
      <c r="O24" s="80" t="str">
        <f t="shared" si="5"/>
        <v/>
      </c>
    </row>
    <row r="25" spans="1:15" ht="31.5" customHeight="1" x14ac:dyDescent="0.25">
      <c r="A25" s="5" t="str">
        <f t="shared" si="0"/>
        <v>H03</v>
      </c>
      <c r="B25" s="26" t="str">
        <f t="shared" si="0"/>
        <v>COSMOTE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5" s="62"/>
      <c r="N25" s="54" t="str">
        <f t="shared" si="4"/>
        <v/>
      </c>
      <c r="O25" s="80" t="str">
        <f t="shared" si="5"/>
        <v/>
      </c>
    </row>
    <row r="26" spans="1:15" ht="31.5" customHeight="1" x14ac:dyDescent="0.25">
      <c r="A26" s="5" t="str">
        <f t="shared" si="0"/>
        <v>H03</v>
      </c>
      <c r="B26" s="26" t="str">
        <f t="shared" si="0"/>
        <v>COSMOTE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6" s="62"/>
      <c r="N26" s="54" t="str">
        <f t="shared" si="4"/>
        <v/>
      </c>
      <c r="O26" s="80" t="str">
        <f t="shared" si="5"/>
        <v/>
      </c>
    </row>
    <row r="27" spans="1:15" ht="31.5" customHeight="1" x14ac:dyDescent="0.25">
      <c r="A27" s="5" t="str">
        <f t="shared" si="0"/>
        <v>H03</v>
      </c>
      <c r="B27" s="26" t="str">
        <f t="shared" si="0"/>
        <v>COSMOTE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7" s="62"/>
      <c r="N27" s="54" t="str">
        <f t="shared" si="4"/>
        <v/>
      </c>
      <c r="O27" s="80" t="str">
        <f t="shared" si="5"/>
        <v/>
      </c>
    </row>
    <row r="28" spans="1:15" ht="31.5" customHeight="1" x14ac:dyDescent="0.25">
      <c r="A28" s="5" t="str">
        <f t="shared" ref="A28:A32" si="6">A$3</f>
        <v>H03</v>
      </c>
      <c r="B28" s="26" t="str">
        <f t="shared" ref="B28:B32" si="7">B$3</f>
        <v>COSMOTE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8" s="62"/>
      <c r="N28" s="54" t="str">
        <f t="shared" si="4"/>
        <v/>
      </c>
      <c r="O28" s="80" t="str">
        <f t="shared" si="5"/>
        <v/>
      </c>
    </row>
    <row r="29" spans="1:15" ht="31.5" customHeight="1" x14ac:dyDescent="0.25">
      <c r="A29" s="5" t="str">
        <f t="shared" si="6"/>
        <v>H03</v>
      </c>
      <c r="B29" s="26" t="str">
        <f t="shared" si="7"/>
        <v>COSMOTE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9" s="62"/>
      <c r="N29" s="54" t="str">
        <f t="shared" si="4"/>
        <v/>
      </c>
      <c r="O29" s="80" t="str">
        <f t="shared" si="5"/>
        <v/>
      </c>
    </row>
    <row r="30" spans="1:15" ht="31.5" customHeight="1" x14ac:dyDescent="0.25">
      <c r="A30" s="5" t="str">
        <f t="shared" si="6"/>
        <v>H03</v>
      </c>
      <c r="B30" s="26" t="str">
        <f t="shared" si="7"/>
        <v>COSMOTE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0" s="62"/>
      <c r="N30" s="54" t="str">
        <f t="shared" si="4"/>
        <v/>
      </c>
      <c r="O30" s="80" t="str">
        <f t="shared" si="5"/>
        <v/>
      </c>
    </row>
    <row r="31" spans="1:15" ht="31.5" customHeight="1" x14ac:dyDescent="0.25">
      <c r="A31" s="5" t="str">
        <f t="shared" si="6"/>
        <v>H03</v>
      </c>
      <c r="B31" s="26" t="str">
        <f t="shared" si="7"/>
        <v>COSMOTE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1" s="62"/>
      <c r="N31" s="54" t="str">
        <f t="shared" si="4"/>
        <v/>
      </c>
      <c r="O31" s="80" t="str">
        <f t="shared" si="5"/>
        <v/>
      </c>
    </row>
    <row r="32" spans="1:15" ht="31.5" customHeight="1" thickBot="1" x14ac:dyDescent="0.3">
      <c r="A32" s="6" t="str">
        <f t="shared" si="6"/>
        <v>H03</v>
      </c>
      <c r="B32" s="27" t="str">
        <f t="shared" si="7"/>
        <v>COSMOTE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Η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Normal="10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45</v>
      </c>
      <c r="B1" s="22" t="s">
        <v>46</v>
      </c>
      <c r="C1" s="12" t="s">
        <v>78</v>
      </c>
      <c r="D1" s="12" t="s">
        <v>79</v>
      </c>
      <c r="E1" s="12" t="s">
        <v>47</v>
      </c>
      <c r="F1" s="35" t="s">
        <v>50</v>
      </c>
      <c r="G1" s="90" t="s">
        <v>58</v>
      </c>
      <c r="H1" s="35" t="s">
        <v>51</v>
      </c>
      <c r="J1" s="35" t="s">
        <v>50</v>
      </c>
      <c r="K1" s="35" t="s">
        <v>50</v>
      </c>
    </row>
    <row r="2" spans="1:11" ht="45.75" customHeight="1" thickBot="1" x14ac:dyDescent="0.3">
      <c r="A2" s="24" t="s">
        <v>12</v>
      </c>
      <c r="B2" s="25" t="s">
        <v>8</v>
      </c>
      <c r="C2" s="25"/>
      <c r="D2" s="25"/>
      <c r="E2" s="25" t="s">
        <v>80</v>
      </c>
      <c r="F2" s="25" t="s">
        <v>73</v>
      </c>
      <c r="G2" s="25" t="s">
        <v>73</v>
      </c>
      <c r="H2" s="9" t="s">
        <v>11</v>
      </c>
      <c r="J2" s="29" t="s">
        <v>40</v>
      </c>
      <c r="K2" s="47" t="s">
        <v>66</v>
      </c>
    </row>
    <row r="3" spans="1:11" ht="171" customHeight="1" thickTop="1" thickBot="1" x14ac:dyDescent="0.3">
      <c r="A3" s="10" t="s">
        <v>31</v>
      </c>
      <c r="B3" s="11" t="str">
        <f>ΓΕΝΙΚΑ!$C$4</f>
        <v>COSMOTE</v>
      </c>
      <c r="C3" s="91">
        <f>IF(ΓΕΝΙΚΑ!$B$17="ΝΑΙ",15300,"")</f>
        <v>15300</v>
      </c>
      <c r="D3" s="31" t="str">
        <f>IF(ΓΕΝΙΚΑ!$B$17="ΝΑΙ","ΠΑΝΕΛΛΑΔΙΚΑ","")</f>
        <v>ΠΑΝΕΛΛΑΔΙΚΑ</v>
      </c>
      <c r="E3" s="92" t="s">
        <v>44</v>
      </c>
      <c r="F3" s="70">
        <v>91.24</v>
      </c>
      <c r="G3" s="108">
        <f>IF(ISNUMBER(F3),ROUND(F3,2),"N/A")</f>
        <v>91.24</v>
      </c>
      <c r="H3" s="107"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Normal="10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45</v>
      </c>
      <c r="B1" s="22" t="s">
        <v>46</v>
      </c>
      <c r="C1" s="12" t="s">
        <v>78</v>
      </c>
      <c r="D1" s="12" t="s">
        <v>79</v>
      </c>
      <c r="E1" s="12" t="s">
        <v>47</v>
      </c>
      <c r="F1" s="35" t="s">
        <v>50</v>
      </c>
      <c r="G1" s="35" t="s">
        <v>57</v>
      </c>
      <c r="H1" s="35" t="s">
        <v>51</v>
      </c>
      <c r="J1" s="35" t="s">
        <v>50</v>
      </c>
      <c r="K1" s="35" t="s">
        <v>50</v>
      </c>
    </row>
    <row r="2" spans="1:11" ht="45.75" customHeight="1" thickBot="1" x14ac:dyDescent="0.3">
      <c r="A2" s="2" t="s">
        <v>12</v>
      </c>
      <c r="B2" s="25" t="s">
        <v>8</v>
      </c>
      <c r="C2" s="25"/>
      <c r="D2" s="25"/>
      <c r="E2" s="25" t="s">
        <v>80</v>
      </c>
      <c r="F2" s="3" t="s">
        <v>74</v>
      </c>
      <c r="G2" s="25" t="s">
        <v>74</v>
      </c>
      <c r="H2" s="9" t="s">
        <v>11</v>
      </c>
      <c r="J2" s="29" t="s">
        <v>40</v>
      </c>
      <c r="K2" s="47" t="s">
        <v>66</v>
      </c>
    </row>
    <row r="3" spans="1:11" ht="171" customHeight="1" thickTop="1" thickBot="1" x14ac:dyDescent="0.3">
      <c r="A3" s="10" t="s">
        <v>32</v>
      </c>
      <c r="B3" s="11" t="str">
        <f>ΓΕΝΙΚΑ!$C$4</f>
        <v>COSMOTE</v>
      </c>
      <c r="C3" s="91">
        <f>IF(ΓΕΝΙΚΑ!$B$18="ΝΑΙ",15300,"")</f>
        <v>15300</v>
      </c>
      <c r="D3" s="31" t="str">
        <f>IF(ΓΕΝΙΚΑ!$B$18="ΝΑΙ","ΠΑΝΕΛΛΑΔΙΚΑ","")</f>
        <v>ΠΑΝΕΛΛΑΔΙΚΑ</v>
      </c>
      <c r="E3" s="92" t="s">
        <v>44</v>
      </c>
      <c r="F3" s="69">
        <v>0.16</v>
      </c>
      <c r="G3" s="108">
        <f>IF(ISNUMBER(F3),ROUND(F3,2),"N/A")</f>
        <v>0.16</v>
      </c>
      <c r="H3" s="107"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42</v>
      </c>
      <c r="B2" s="1" t="s">
        <v>0</v>
      </c>
      <c r="C2" s="1" t="s">
        <v>28</v>
      </c>
      <c r="D2" s="1" t="s">
        <v>2</v>
      </c>
      <c r="E2" s="1" t="s">
        <v>9</v>
      </c>
      <c r="F2" s="1" t="s">
        <v>13</v>
      </c>
      <c r="G2" s="1" t="s">
        <v>15</v>
      </c>
      <c r="H2" s="1" t="s">
        <v>19</v>
      </c>
      <c r="I2" s="23" t="s">
        <v>41</v>
      </c>
    </row>
    <row r="3" spans="1:9" x14ac:dyDescent="0.25">
      <c r="A3" s="22" t="s">
        <v>38</v>
      </c>
      <c r="B3" t="s">
        <v>7</v>
      </c>
      <c r="C3" s="22" t="s">
        <v>7</v>
      </c>
      <c r="D3" t="s">
        <v>3</v>
      </c>
      <c r="E3" t="s">
        <v>83</v>
      </c>
      <c r="F3" t="s">
        <v>75</v>
      </c>
      <c r="G3" t="s">
        <v>16</v>
      </c>
      <c r="H3" t="s">
        <v>20</v>
      </c>
      <c r="I3" t="s">
        <v>29</v>
      </c>
    </row>
    <row r="4" spans="1:9" x14ac:dyDescent="0.25">
      <c r="A4" s="22" t="s">
        <v>39</v>
      </c>
      <c r="B4" t="s">
        <v>1</v>
      </c>
      <c r="C4" s="22" t="s">
        <v>1</v>
      </c>
      <c r="D4" t="s">
        <v>4</v>
      </c>
      <c r="E4" t="s">
        <v>84</v>
      </c>
      <c r="F4" t="s">
        <v>76</v>
      </c>
      <c r="G4" t="s">
        <v>17</v>
      </c>
      <c r="H4" t="s">
        <v>21</v>
      </c>
      <c r="I4" t="s">
        <v>30</v>
      </c>
    </row>
    <row r="5" spans="1:9" x14ac:dyDescent="0.25">
      <c r="D5" t="s">
        <v>5</v>
      </c>
      <c r="E5" t="s">
        <v>85</v>
      </c>
      <c r="F5" t="s">
        <v>77</v>
      </c>
      <c r="G5" t="s">
        <v>27</v>
      </c>
    </row>
    <row r="6" spans="1:9" x14ac:dyDescent="0.25">
      <c r="D6" t="s">
        <v>6</v>
      </c>
      <c r="E6" t="s">
        <v>10</v>
      </c>
      <c r="F6" t="s">
        <v>14</v>
      </c>
    </row>
    <row r="7" spans="1:9" x14ac:dyDescent="0.25">
      <c r="E7" t="s">
        <v>86</v>
      </c>
    </row>
    <row r="8" spans="1:9" x14ac:dyDescent="0.25">
      <c r="E8" t="s">
        <v>87</v>
      </c>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940cbaec-014b-4836-b3eb-3eb0858b1a39"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joxNzowOCAmI3gzQzA7JiN4M0JDOz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0D2DD641-4945-4E67-9E2F-6F57D4187C1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10C8E309-37A3-41E6-970E-A18B67CB115B}">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Koukoutsidis Giannis</cp:lastModifiedBy>
  <dcterms:created xsi:type="dcterms:W3CDTF">2015-03-10T09:10:24Z</dcterms:created>
  <dcterms:modified xsi:type="dcterms:W3CDTF">2021-09-10T08:38:04Z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fb88c017-17ac-4d5c-9ab1-cd867252ea1d</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{10C8E309-37A3-41E6-970E-A18B67CB115B}</vt:lpwstr>
  </property>
</Properties>
</file>